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510" activeTab="1"/>
  </bookViews>
  <sheets>
    <sheet name="ΑΝΑΛΥΣΗ 1Η ΥΠΕ" sheetId="3" r:id="rId1"/>
    <sheet name="ΑΝΑΛΥΣΗ 2η ΥΠΕ" sheetId="2" r:id="rId2"/>
  </sheets>
  <definedNames>
    <definedName name="_xlnm._FilterDatabase" localSheetId="0" hidden="1">'ΑΝΑΛΥΣΗ 1Η ΥΠΕ'!$A$3:$S$28</definedName>
    <definedName name="_xlnm.Print_Area" localSheetId="0">'ΑΝΑΛΥΣΗ 1Η ΥΠΕ'!$A$1:$V$61</definedName>
    <definedName name="_xlnm.Print_Area" localSheetId="1">'ΑΝΑΛΥΣΗ 2η ΥΠΕ'!$A$1:$AC$34</definedName>
    <definedName name="_xlnm.Print_Titles" localSheetId="0">'ΑΝΑΛΥΣΗ 1Η ΥΠΕ'!$1:$3</definedName>
    <definedName name="_xlnm.Print_Titles" localSheetId="1">'ΑΝΑΛΥΣΗ 2η ΥΠΕ'!$1:$3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9" i="3" s="1"/>
  <c r="G4" i="3"/>
  <c r="H4" i="3"/>
  <c r="H59" i="3" s="1"/>
  <c r="I4" i="3"/>
  <c r="J4" i="3"/>
  <c r="J59" i="3" s="1"/>
  <c r="K4" i="3"/>
  <c r="L4" i="3"/>
  <c r="L59" i="3" s="1"/>
  <c r="M4" i="3"/>
  <c r="N4" i="3"/>
  <c r="N59" i="3" s="1"/>
  <c r="Q4" i="3"/>
  <c r="S4" i="3"/>
  <c r="U4" i="3"/>
  <c r="V4" i="3"/>
  <c r="H5" i="3"/>
  <c r="J5" i="3"/>
  <c r="V5" i="3" s="1"/>
  <c r="D6" i="3"/>
  <c r="H6" i="3"/>
  <c r="V6" i="3"/>
  <c r="D7" i="3"/>
  <c r="M7" i="3"/>
  <c r="V7" i="3" s="1"/>
  <c r="D8" i="3"/>
  <c r="V8" i="3" s="1"/>
  <c r="D9" i="3"/>
  <c r="E9" i="3"/>
  <c r="I9" i="3"/>
  <c r="O9" i="3"/>
  <c r="P9" i="3"/>
  <c r="P59" i="3" s="1"/>
  <c r="T9" i="3"/>
  <c r="V9" i="3"/>
  <c r="O10" i="3"/>
  <c r="V10" i="3"/>
  <c r="D11" i="3"/>
  <c r="V11" i="3"/>
  <c r="D12" i="3"/>
  <c r="V12" i="3"/>
  <c r="D13" i="3"/>
  <c r="V13" i="3"/>
  <c r="L14" i="3"/>
  <c r="N14" i="3"/>
  <c r="P14" i="3"/>
  <c r="V14" i="3"/>
  <c r="G15" i="3"/>
  <c r="V15" i="3"/>
  <c r="H16" i="3"/>
  <c r="J16" i="3"/>
  <c r="V16" i="3" s="1"/>
  <c r="I17" i="3"/>
  <c r="K17" i="3"/>
  <c r="V17" i="3"/>
  <c r="K18" i="3"/>
  <c r="V18" i="3"/>
  <c r="M19" i="3"/>
  <c r="V19" i="3"/>
  <c r="N20" i="3"/>
  <c r="V20" i="3"/>
  <c r="O21" i="3"/>
  <c r="V21" i="3"/>
  <c r="O22" i="3"/>
  <c r="V22" i="3"/>
  <c r="P23" i="3"/>
  <c r="V23" i="3"/>
  <c r="P24" i="3"/>
  <c r="V24" i="3"/>
  <c r="P25" i="3"/>
  <c r="V25" i="3"/>
  <c r="P26" i="3"/>
  <c r="V26" i="3"/>
  <c r="P27" i="3"/>
  <c r="U27" i="3"/>
  <c r="V27" i="3" s="1"/>
  <c r="P28" i="3"/>
  <c r="V28" i="3" s="1"/>
  <c r="I29" i="3"/>
  <c r="V29" i="3" s="1"/>
  <c r="I30" i="3"/>
  <c r="V30" i="3" s="1"/>
  <c r="E31" i="3"/>
  <c r="J31" i="3"/>
  <c r="L31" i="3"/>
  <c r="Q31" i="3"/>
  <c r="V31" i="3"/>
  <c r="F32" i="3"/>
  <c r="M32" i="3"/>
  <c r="P32" i="3"/>
  <c r="V32" i="3"/>
  <c r="L33" i="3"/>
  <c r="N33" i="3"/>
  <c r="V33" i="3" s="1"/>
  <c r="G34" i="3"/>
  <c r="L34" i="3"/>
  <c r="V34" i="3"/>
  <c r="L35" i="3"/>
  <c r="V35" i="3"/>
  <c r="F36" i="3"/>
  <c r="V36" i="3"/>
  <c r="F37" i="3"/>
  <c r="V37" i="3"/>
  <c r="F38" i="3"/>
  <c r="V38" i="3"/>
  <c r="F39" i="3"/>
  <c r="V39" i="3"/>
  <c r="F40" i="3"/>
  <c r="V40" i="3"/>
  <c r="F41" i="3"/>
  <c r="V41" i="3"/>
  <c r="F42" i="3"/>
  <c r="V42" i="3"/>
  <c r="S43" i="3"/>
  <c r="V43" i="3"/>
  <c r="S44" i="3"/>
  <c r="V44" i="3"/>
  <c r="S45" i="3"/>
  <c r="V45" i="3"/>
  <c r="L46" i="3"/>
  <c r="V46" i="3"/>
  <c r="L47" i="3"/>
  <c r="V47" i="3"/>
  <c r="N48" i="3"/>
  <c r="V48" i="3"/>
  <c r="H49" i="3"/>
  <c r="V49" i="3"/>
  <c r="H50" i="3"/>
  <c r="V50" i="3"/>
  <c r="H51" i="3"/>
  <c r="V51" i="3"/>
  <c r="H52" i="3"/>
  <c r="V52" i="3"/>
  <c r="R53" i="3"/>
  <c r="V53" i="3"/>
  <c r="R54" i="3"/>
  <c r="V54" i="3"/>
  <c r="E59" i="3"/>
  <c r="F59" i="3"/>
  <c r="G59" i="3"/>
  <c r="I59" i="3"/>
  <c r="K59" i="3"/>
  <c r="M59" i="3"/>
  <c r="O59" i="3"/>
  <c r="Q59" i="3"/>
  <c r="R59" i="3"/>
  <c r="S59" i="3"/>
  <c r="T59" i="3"/>
  <c r="U59" i="3"/>
  <c r="V59" i="3" l="1"/>
  <c r="D33" i="2"/>
  <c r="E33" i="2"/>
  <c r="F33" i="2"/>
  <c r="G33" i="2"/>
  <c r="H33" i="2"/>
  <c r="I33" i="2"/>
  <c r="C33" i="2"/>
  <c r="J33" i="2" s="1"/>
  <c r="J5" i="2"/>
  <c r="J6" i="2"/>
  <c r="J32" i="2" l="1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4" i="2"/>
  <c r="J34" i="2" s="1"/>
</calcChain>
</file>

<file path=xl/sharedStrings.xml><?xml version="1.0" encoding="utf-8"?>
<sst xmlns="http://schemas.openxmlformats.org/spreadsheetml/2006/main" count="146" uniqueCount="114">
  <si>
    <t>Είδος Εξοπλισμού</t>
  </si>
  <si>
    <t>OCT με fluo</t>
  </si>
  <si>
    <t xml:space="preserve">U/S (υψηλής ευκρίνειας) HD για προγεννητικό έλεγχο </t>
  </si>
  <si>
    <t>U/S γυναικολογικής και μαιευτικής χρήσης</t>
  </si>
  <si>
    <t>U/S με τεχνική FUSION και ελαστογραφίας</t>
  </si>
  <si>
    <t>U/S με τεχνική ελαστογραφίας</t>
  </si>
  <si>
    <t>Ακτινοσκοπικό C-ARM, φορητό</t>
  </si>
  <si>
    <t>Ακτινοσκοπικό C-ARM, φορητό, αγγειογραφικό</t>
  </si>
  <si>
    <t>Αναισθησιολογικό μηχάνημα</t>
  </si>
  <si>
    <t>Αναπνευστήρας ΜΕΘ</t>
  </si>
  <si>
    <t>Αναπνευστήρας νεογνικός, φορητός</t>
  </si>
  <si>
    <t>Αναπνευστήρας, όγκου</t>
  </si>
  <si>
    <t>Αναπνευστήρας, φορητός</t>
  </si>
  <si>
    <t>Κεντρικός σταθμός παρακολούθησης ασθενών στην ΜΕΘ/ΜΑΦ/Μονάδα Καρδιολογικής</t>
  </si>
  <si>
    <t>Μηχάνημα τεχνητού νεφρού</t>
  </si>
  <si>
    <t>Μηχάνημα φακοθρυψίας</t>
  </si>
  <si>
    <t xml:space="preserve">Πλήρες Συγκρότημα Ψηφιακής Μαστογραφίας </t>
  </si>
  <si>
    <t>Πύργος, λαπαροσκοπικός</t>
  </si>
  <si>
    <t>Σύστημα flat panel ακτινολογικού εργαστηρίου</t>
  </si>
  <si>
    <t>Σύστημα παραγωγής RESPAL</t>
  </si>
  <si>
    <t>Τιμή Είδους με ΦΠΑ/τμχ</t>
  </si>
  <si>
    <t>Γ.Ν.Π. "Τζάνειο"</t>
  </si>
  <si>
    <t>Ψ.Ν.Α.</t>
  </si>
  <si>
    <t>Π.Γ.Ν. "Αττικόν"</t>
  </si>
  <si>
    <t>U/S γενικής χρήσης και καρδιολογικής χρήσης</t>
  </si>
  <si>
    <t>ΛΙΣΤΑ ΕΞΟΠΛΙΣΜΟΥ ΝΟΣΟΚΟΜΕΙΩΝ 2ης ΔΥΠΕ</t>
  </si>
  <si>
    <t>ΣΥΝΟΛΙΚΟΣ ΠΡΟΫΠΟΛΟΓΙΣΜΟΣ</t>
  </si>
  <si>
    <t>Δικαιούχος/ Φορέας Υλοποίησης</t>
  </si>
  <si>
    <t>Γ.Ν.Π. "Τζάνειο" &amp; Π.Γ.Ν. "Αττικόν"</t>
  </si>
  <si>
    <t>Γ.Ν.Ε. "Θριάσιο"</t>
  </si>
  <si>
    <t>Γ.Ν. "Ασκληπιείο" Βούλας</t>
  </si>
  <si>
    <t>Γ.Ν. Νίκαιας "Αγ. Παντελεήμων"</t>
  </si>
  <si>
    <t>Γ.Ν. - Κ.Υ. Κυθήρων "Τριφύλλειο"</t>
  </si>
  <si>
    <t>Πλήρης μονάδα παραγωγής αερίου οξυγόνου</t>
  </si>
  <si>
    <t>2η ΔΥΠΕ</t>
  </si>
  <si>
    <t>Προϋπολογισμός/ Είδος</t>
  </si>
  <si>
    <t>Αξονικός Τομογράφος 16 τομών</t>
  </si>
  <si>
    <t>Σύστημα λαπαροσκοπικό, πλήρες</t>
  </si>
  <si>
    <t xml:space="preserve">Εξοπλισμός Κ.Ψ.Υ. Αγίων Αναργύρων </t>
  </si>
  <si>
    <t xml:space="preserve">Εξοπλισμός Κ.Ψ.Υ. Αθηνών </t>
  </si>
  <si>
    <t>ΣΥΝΟΛΟ</t>
  </si>
  <si>
    <t xml:space="preserve">Επιδαπέδια Ιστοκινέτα Κλειστού Τύπου </t>
  </si>
  <si>
    <t xml:space="preserve">Σύστημα εμπέδωσης με ψυχόμενη πλάκα (σκηνωτικό) </t>
  </si>
  <si>
    <t>Σύστημα ουροδυναμικής μελέτης με ειδική ηλεκτρική εξεταστική γυν. Καρέκλα</t>
  </si>
  <si>
    <t>Λαπαροσκοπικό τεμαχιστή ινομυωμάτων (morcelator)</t>
  </si>
  <si>
    <t>Υατεροσκόπια με αυλό εργασίας</t>
  </si>
  <si>
    <t xml:space="preserve">Σετ λαπαροσκοπικών εργαλείων </t>
  </si>
  <si>
    <t>Σύστημα χρώμοενδοσκόπησης φθοριζουσας απεικόνισης</t>
  </si>
  <si>
    <t>Συστημα για βιντεοσκοπικες χειρουργικες επεμβασεις VATS</t>
  </si>
  <si>
    <t>Πηγη υπερηχων για βρογχοσκοπικο υπερηχο-EBUS-</t>
  </si>
  <si>
    <t>Σύστημα Βίντεο Ενδοσκόπησης (άνω και κάτω πεπτικού, χοληφόρων)</t>
  </si>
  <si>
    <t xml:space="preserve">Monitors  ΜΕ ΕΠΙΠΛΕΟΝ ΕΝΙΣΧΥΤΕΣ( 8 παρακλίνια) </t>
  </si>
  <si>
    <t>Ανακυκλωτής τοξικών διαλυμάτων χωρητικότητας 20lt</t>
  </si>
  <si>
    <t>ΣΧΙΣΜΟΕΙΔΗΣ ΛΥΧΝΙΑ</t>
  </si>
  <si>
    <t>ΦΟΡΕΙΟ ΑΣΘΕΝΩΝ, ΜΕΤΑΒΛΗΤΟΥ ΥΨΟΥΣ</t>
  </si>
  <si>
    <t>Συσκευή τοπογραφίας προσθίου / οπισθίου κερατοειδούς</t>
  </si>
  <si>
    <t>Σύστημα Οπτικής βιομετρίας μη επαφής</t>
  </si>
  <si>
    <t>ΧΕΙΡΟΥΡΓΙΚΟ ΜΙΚΡΟΣΚΟΠΙΟ, ΟΦΘΑΛΜΟΛΟΓΙΚΟ</t>
  </si>
  <si>
    <t>ΚΑΜΕΡΑ ΒΥΘΟΥ ΟΦΘΑΛΜΟΥ ΤΕΧΝΟΛΟΓΙΑΣ SLO (Scanner Laser Ophthalmoscope)</t>
  </si>
  <si>
    <t xml:space="preserve">ΚΛΙΝΗ 3 ΤΜΗΜΑΤΩΝ </t>
  </si>
  <si>
    <t>ΑΝΑΠΝΕΥΣΤΗΡΑΣ ΦΟΡΗΤΟΣ</t>
  </si>
  <si>
    <t xml:space="preserve">ΜΟΝΙΤΟΡ ΠΑΡΑΚΟΛΟΥΘΗΣΗΣ ΖΩΤΙΚΩΝ ΠΑΡΑΜΕΤΡΩΝ ΜΕ ΟΘΟΝΗ ΤΟΥΛΑΧΙΣΤΟΝ 17’’, 10 ΚΑΝΑΛΙΩΝ </t>
  </si>
  <si>
    <t>ΤΡΑΠΕΖΑ ΓΕΝΙΚΗΣ ΧΕΙΡΟΥΡΓΙΚΗΣ</t>
  </si>
  <si>
    <t>ΜΟΝΙΤΟΡ ΠΑΡΑΚΟΛΟΥΘΗΣΗΣ ΖΩΤΙΚΩΝ ΠΑΡΑΜΕΤΡΩΝ ΜΕ ΟΘΟΝΗ 12’’, 6 ΚΑΝΑΛΙΩΝ ΤΟΥΛΑΧΙΣΤΟΝ</t>
  </si>
  <si>
    <t>ΑΝΑΙΣΘΗΣΙΟΛΟΓΙΚΟ ΣΥΓΚΡΟΤΗΜΑ ΠΛΗΡΕΣ</t>
  </si>
  <si>
    <t>ΣΥΣΤΗΜΑ ΒΙΝΤΕΟΒΡΟΓΧΟΣΚΟΠΗΣΗΣ ΥΨΗΛΗΣ ΑΝΑΛΥΣΗΣ</t>
  </si>
  <si>
    <t>ΑΞΟΝΙΚΟΣ ΤΟΜΟΓΡΑΦΟΣ-CT,  16 ΤΟΜΩΝ</t>
  </si>
  <si>
    <t xml:space="preserve">ΨΗΦΙΑΚΟ ΤΗΛΕΧΕΙΡΙΖΟΜΕΝΟ ΑΚΤΙΝΟΣΚΟΠΙΚΟ </t>
  </si>
  <si>
    <t>ΨΗΦΙΑΚΟΣ ΜΑΣΤΟΓΡΑΦΟΣ ΜΕ ΤΟΜΟΣΥΝΘΕΣΗ</t>
  </si>
  <si>
    <t xml:space="preserve">Monitors ΜΕΘ με τον κεντρικό σταθμό </t>
  </si>
  <si>
    <t xml:space="preserve">Κεντρικός σταθμός ελέγχου Monitor </t>
  </si>
  <si>
    <t>Κρεβάτι ΜΕΘ πλήρως εξοπλισμένο</t>
  </si>
  <si>
    <t xml:space="preserve">7 Monitors, ΜΕΘ (παρακλίνια + κεντρικός σταθμός) </t>
  </si>
  <si>
    <t>ΑΝΑΠΝΕΥΣΤΗΡΑΣ ΜΕΘ</t>
  </si>
  <si>
    <t>ΒΡΟΓΧΟΣΚΟΠΙΟ ΙΝΟΠΤΙΚΟ ΕΥΚΑΜΠΤΟ</t>
  </si>
  <si>
    <t>Εξοπλισμός κεντρικής αποστείρωσης</t>
  </si>
  <si>
    <t xml:space="preserve">Monitors type I, ΜΕΘ ( 12 παρακλίνια + κεντρικός σταθμός) </t>
  </si>
  <si>
    <t>ΑΚΤΙΝΟΓΡΑΦΙΚΟ ΣΥΓΚΡΟΤΗΜΑ ΨΗΦΙΑΚΟ, (DR), 2 ΑΝΙΧΝΕΥΤΩΝ</t>
  </si>
  <si>
    <t>ΑΚΤΙΝΟΓΡΑΦΙΚΟ ΣΥΓΚΡΟΤΗΜΑ ΨΗΦΙΑΚΟ, DR</t>
  </si>
  <si>
    <t xml:space="preserve"> Σύστημα Ψηφιακής Πανοραμικής και Κεφαλομετρικής Ακτινογραφίας </t>
  </si>
  <si>
    <t>ΚΛΙΒΑΝΟΣ ΑΤΜΟΥ ΜΕ ΑΤΜΟΓΕΝΝΗΤΡΙΑ (450LT)</t>
  </si>
  <si>
    <t>ΜΙΚΡΟΣΚΟΠΙΟ ΧΕΙΡΟΥΡΓΙΚΟ, ΟΦΘΑΛΜΟΛΟΓΙΚΟ</t>
  </si>
  <si>
    <t>ΠΡΟΒΟΛΕΑΣ ΟΡΟΦΗΣ ΧΕΙΡΟΥΡΓΕΙΟΥ ΔΙΠΛΟΣ</t>
  </si>
  <si>
    <t xml:space="preserve">Κεντρικός  σταθμός  Καρδιολογικής  Μονάδας ( ΚΕΜ ) με  δεκατρία (5  Μονάδας και 8 Υπομονάδας)  παρακλίνια  μόνιτορς με  οθόνη 14’TFT τουλάχιστον </t>
  </si>
  <si>
    <t>ΑΞΟΝΙΚΟΣ ΤΟΜΟΓΡΑΦΟΣ-CT,  64 ΤΟΜΩΝ</t>
  </si>
  <si>
    <t>ΦΟΡΗΤΟ ΑΚΤΙΝΟΣΚΟΠΙΚΟ C-ARM</t>
  </si>
  <si>
    <t xml:space="preserve">Μηχάνημα  Laser  Ουρολογικό </t>
  </si>
  <si>
    <t>ΔΙΑΘΕΡΜΙΑ ΧΕΙΡΟΥΡΓΙΚΗ ΜΕ ARGON</t>
  </si>
  <si>
    <t>Λαπαροσκοπικός  πύργος  Χειρουργείου</t>
  </si>
  <si>
    <t>ΦΟΡΗΤΟ ΑΚΤΙΝΟΣΚΟΠΙΚΟ C-ARM ΑΓΓΕΙΟΓΡΑΦΙΚΟ</t>
  </si>
  <si>
    <t xml:space="preserve">ΥΠΕΡΗΧΟΤΟΜΟΓΡΑΦΟΣ ΓΕΝΙΚΗΣ ΧΡΗΣΕΩΣ, ΤΡΟΧΗΛΑΤΟΣ </t>
  </si>
  <si>
    <t>Π/Υ</t>
  </si>
  <si>
    <t>ΕΛΕΝΑ ΒΕΝΙΖΕΛΟΥ</t>
  </si>
  <si>
    <t>ΠΑΙΔΩΝ "ΑΓΛΑΪΑ ΚΥΡΙΑΚΟΥ"</t>
  </si>
  <si>
    <t>ΛΑΪΚΟ</t>
  </si>
  <si>
    <t>ΣΥΓΓΡΟΣ</t>
  </si>
  <si>
    <t>"ΕΛΠΙΣ"</t>
  </si>
  <si>
    <t>"ΚΟΡΓΙΑΛΕΝΕΙΟ - ΜΠΕΝΑΚΕΙΟ"</t>
  </si>
  <si>
    <t>"ΙΠΠΟΚΡΑΤΕΙΟ"</t>
  </si>
  <si>
    <t>"Ο ΑΓΙΟΣ ΣΑΒΒΑΣ"</t>
  </si>
  <si>
    <t>"ΑΛΕΞΑΝΔΡΑ"</t>
  </si>
  <si>
    <t xml:space="preserve"> "ΣΩΤΗΡΙΑ"</t>
  </si>
  <si>
    <t>"ΕΥΑΓΓΕΛΙΣΜΟΣ"</t>
  </si>
  <si>
    <t xml:space="preserve"> "ΓΕΝΝΗΜΑΤΑΣ"</t>
  </si>
  <si>
    <t>"ΓΟΝΚ ΑΓΙΟΙ ΑΝΑΡΓΥΡΟΙ"</t>
  </si>
  <si>
    <t>"ΑΓΙΑ ΟΛΓΑ"</t>
  </si>
  <si>
    <t>ΠΑΙΔΩΝ ΠΕΝΤΕΛΗΣ</t>
  </si>
  <si>
    <t>ΠΑΜΜΑΚΑΡΙΣΤΟΣ</t>
  </si>
  <si>
    <t xml:space="preserve"> "ΚΑΤ"</t>
  </si>
  <si>
    <t>ΣΙΣΜΑΝΟΓΛΕΙΟ</t>
  </si>
  <si>
    <t>Τιμή Είδους με ΦΠΑ</t>
  </si>
  <si>
    <t xml:space="preserve">ΕΙΔΟΣ </t>
  </si>
  <si>
    <t>κωδ</t>
  </si>
  <si>
    <t>ΙΑΤΡΟΤΕΧΝΟΛΟΓΙΚΟΣ ΕΞΟΠΛΙΣΜΟΣ ΝΟΣΟΚΟΜΕΙΩΝ 1ης ΥΠΕ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</si>
</sst>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#,##0.00\ _€"/>
    <numFmt numFmtId="166" formatCode="_-* #,##0.00&quot; €&quot;_-;\-* #,##0.00&quot; €&quot;_-;_-* \-??&quot; €&quot;_-;_-@_-"/>
    <numFmt numFmtId="167" formatCode="_-* #,##0.00\ _€_-;\-* #,##0.00\ _€_-;_-* \-??\ _€_-;_-@_-"/>
  </numFmts>
  <fonts count="47">
    <font>
      <sz val="11"/>
      <color theme="1"/>
      <name val="Calibri"/>
      <family val="2"/>
      <charset val="161"/>
      <scheme val="minor"/>
    </font>
    <font>
      <b/>
      <sz val="11"/>
      <color theme="0"/>
      <name val="Tahoma"/>
      <family val="2"/>
      <charset val="161"/>
    </font>
    <font>
      <sz val="11"/>
      <color theme="1"/>
      <name val="Tahoma"/>
      <family val="2"/>
      <charset val="161"/>
    </font>
    <font>
      <b/>
      <sz val="11"/>
      <color theme="1"/>
      <name val="Tahoma"/>
      <family val="2"/>
      <charset val="161"/>
    </font>
    <font>
      <sz val="16"/>
      <color theme="0"/>
      <name val="Tahoma"/>
      <family val="2"/>
      <charset val="161"/>
    </font>
    <font>
      <sz val="36"/>
      <color theme="0"/>
      <name val="Tahoma"/>
      <family val="2"/>
      <charset val="161"/>
    </font>
    <font>
      <sz val="12"/>
      <color theme="1"/>
      <name val="Tahoma"/>
      <family val="2"/>
      <charset val="161"/>
    </font>
    <font>
      <sz val="11"/>
      <color indexed="8"/>
      <name val="Calibri"/>
      <family val="2"/>
      <charset val="161"/>
    </font>
    <font>
      <b/>
      <sz val="14"/>
      <name val="Verdana"/>
      <family val="2"/>
      <charset val="161"/>
    </font>
    <font>
      <b/>
      <sz val="14"/>
      <color indexed="8"/>
      <name val="Verdana"/>
      <family val="2"/>
      <charset val="161"/>
    </font>
    <font>
      <sz val="10"/>
      <name val="MS Sans Serif"/>
      <family val="2"/>
    </font>
    <font>
      <b/>
      <sz val="14"/>
      <color indexed="8"/>
      <name val="Calibri"/>
      <family val="2"/>
      <charset val="161"/>
    </font>
    <font>
      <sz val="14"/>
      <color indexed="8"/>
      <name val="Calibri"/>
      <family val="2"/>
      <charset val="161"/>
    </font>
    <font>
      <b/>
      <sz val="12"/>
      <color indexed="8"/>
      <name val="Verdana"/>
      <family val="2"/>
      <charset val="161"/>
    </font>
    <font>
      <b/>
      <sz val="10"/>
      <name val="Arial"/>
      <family val="2"/>
    </font>
    <font>
      <sz val="11"/>
      <color indexed="9"/>
      <name val="Calibri"/>
      <family val="2"/>
      <charset val="161"/>
    </font>
    <font>
      <sz val="11"/>
      <color indexed="8"/>
      <name val="Calibri"/>
      <family val="2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sz val="10"/>
      <name val="Arial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4"/>
      <name val="Calibri"/>
      <family val="2"/>
      <charset val="161"/>
    </font>
    <font>
      <b/>
      <sz val="13"/>
      <color indexed="54"/>
      <name val="Calibri"/>
      <family val="2"/>
      <charset val="161"/>
    </font>
    <font>
      <b/>
      <sz val="11"/>
      <color indexed="54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4"/>
      <name val="Calibri Light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sz val="8"/>
      <color indexed="10"/>
      <name val="Tahoma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u/>
      <sz val="10"/>
      <color indexed="2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3D716B"/>
        <bgColor indexed="64"/>
      </patternFill>
    </fill>
    <fill>
      <patternFill patternType="solid">
        <fgColor rgb="FFA1D3C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4"/>
        </stop>
        <stop position="1">
          <color theme="0"/>
        </stop>
      </gradientFill>
    </fill>
    <fill>
      <gradientFill type="path">
        <stop position="0">
          <color theme="0"/>
        </stop>
        <stop position="1">
          <color rgb="FF3D716B"/>
        </stop>
      </gradient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2"/>
      </patternFill>
    </fill>
    <fill>
      <patternFill patternType="solid">
        <fgColor indexed="41"/>
        <bgColor indexed="4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1"/>
        <bgColor indexed="60"/>
      </patternFill>
    </fill>
    <fill>
      <patternFill patternType="solid">
        <fgColor indexed="50"/>
        <bgColor indexed="19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16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41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96">
    <xf numFmtId="0" fontId="0" fillId="0" borderId="0"/>
    <xf numFmtId="0" fontId="4" fillId="4" borderId="0">
      <alignment horizontal="left" vertical="center" indent="2"/>
    </xf>
    <xf numFmtId="0" fontId="5" fillId="6" borderId="1">
      <alignment horizontal="center" vertical="center"/>
    </xf>
    <xf numFmtId="0" fontId="5" fillId="7" borderId="1">
      <alignment horizontal="center" vertical="center"/>
    </xf>
    <xf numFmtId="0" fontId="7" fillId="0" borderId="0"/>
    <xf numFmtId="0" fontId="10" fillId="0" borderId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4" borderId="0" applyNumberFormat="0" applyBorder="0" applyAlignment="0" applyProtection="0"/>
    <xf numFmtId="0" fontId="7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1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28" borderId="0" applyNumberFormat="0" applyBorder="0" applyAlignment="0" applyProtection="0"/>
    <xf numFmtId="0" fontId="16" fillId="23" borderId="0" applyNumberFormat="0" applyBorder="0" applyAlignment="0" applyProtection="0"/>
    <xf numFmtId="0" fontId="16" fillId="20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0" borderId="0" applyNumberFormat="0" applyBorder="0" applyAlignment="0" applyProtection="0"/>
    <xf numFmtId="0" fontId="17" fillId="37" borderId="0" applyNumberFormat="0" applyBorder="0" applyAlignment="0" applyProtection="0"/>
    <xf numFmtId="0" fontId="18" fillId="25" borderId="9" applyNumberFormat="0" applyAlignment="0" applyProtection="0"/>
    <xf numFmtId="0" fontId="19" fillId="34" borderId="10" applyNumberFormat="0" applyAlignment="0" applyProtection="0"/>
    <xf numFmtId="166" fontId="20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18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14" borderId="9" applyNumberFormat="0" applyAlignment="0" applyProtection="0"/>
    <xf numFmtId="0" fontId="27" fillId="0" borderId="14" applyNumberFormat="0" applyFill="0" applyAlignment="0" applyProtection="0"/>
    <xf numFmtId="0" fontId="28" fillId="26" borderId="0" applyNumberFormat="0" applyBorder="0" applyAlignment="0" applyProtection="0"/>
    <xf numFmtId="0" fontId="20" fillId="0" borderId="0"/>
    <xf numFmtId="0" fontId="7" fillId="16" borderId="15" applyNumberFormat="0" applyFont="0" applyAlignment="0" applyProtection="0"/>
    <xf numFmtId="0" fontId="29" fillId="25" borderId="16" applyNumberFormat="0" applyAlignment="0" applyProtection="0"/>
    <xf numFmtId="0" fontId="30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20" fillId="27" borderId="9" applyNumberFormat="0" applyAlignment="0" applyProtection="0"/>
    <xf numFmtId="0" fontId="33" fillId="38" borderId="10" applyNumberFormat="0" applyAlignment="0" applyProtection="0"/>
    <xf numFmtId="0" fontId="16" fillId="39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34" fillId="43" borderId="16" applyNumberFormat="0" applyAlignment="0" applyProtection="0"/>
    <xf numFmtId="0" fontId="35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7" fillId="0" borderId="19" applyNumberFormat="0" applyFill="0" applyAlignment="0" applyProtection="0"/>
    <xf numFmtId="0" fontId="38" fillId="0" borderId="20" applyNumberFormat="0" applyFill="0" applyAlignment="0" applyProtection="0"/>
    <xf numFmtId="0" fontId="38" fillId="0" borderId="0" applyNumberFormat="0" applyFill="0" applyBorder="0" applyAlignment="0" applyProtection="0"/>
    <xf numFmtId="0" fontId="39" fillId="44" borderId="0" applyNumberFormat="0" applyBorder="0" applyAlignment="0" applyProtection="0"/>
    <xf numFmtId="0" fontId="40" fillId="23" borderId="0" applyNumberFormat="0" applyBorder="0" applyAlignment="0" applyProtection="0"/>
    <xf numFmtId="0" fontId="41" fillId="0" borderId="0"/>
    <xf numFmtId="0" fontId="41" fillId="0" borderId="0"/>
    <xf numFmtId="0" fontId="20" fillId="0" borderId="0"/>
    <xf numFmtId="167" fontId="20" fillId="0" borderId="0" applyFill="0" applyBorder="0" applyAlignment="0" applyProtection="0"/>
    <xf numFmtId="166" fontId="20" fillId="0" borderId="0" applyFill="0" applyBorder="0" applyAlignment="0" applyProtection="0"/>
    <xf numFmtId="0" fontId="42" fillId="27" borderId="0" applyNumberFormat="0" applyBorder="0" applyAlignment="0" applyProtection="0"/>
    <xf numFmtId="9" fontId="20" fillId="0" borderId="0" applyFill="0" applyBorder="0" applyAlignment="0" applyProtection="0"/>
    <xf numFmtId="0" fontId="43" fillId="0" borderId="0" applyNumberFormat="0" applyFill="0" applyBorder="0" applyAlignment="0" applyProtection="0"/>
    <xf numFmtId="0" fontId="20" fillId="21" borderId="15" applyNumberFormat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6" fillId="43" borderId="9" applyNumberFormat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2" fontId="2" fillId="0" borderId="0" xfId="0" applyNumberFormat="1" applyFont="1"/>
    <xf numFmtId="0" fontId="2" fillId="5" borderId="0" xfId="0" applyFont="1" applyFill="1"/>
    <xf numFmtId="0" fontId="2" fillId="3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5" fillId="7" borderId="1" xfId="3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7" fillId="0" borderId="0" xfId="4"/>
    <xf numFmtId="165" fontId="7" fillId="0" borderId="0" xfId="4" applyNumberFormat="1"/>
    <xf numFmtId="165" fontId="8" fillId="8" borderId="1" xfId="4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>
      <alignment horizontal="center" vertical="center" wrapText="1"/>
    </xf>
    <xf numFmtId="0" fontId="7" fillId="0" borderId="1" xfId="4" applyBorder="1"/>
    <xf numFmtId="3" fontId="9" fillId="0" borderId="1" xfId="4" applyNumberFormat="1" applyFont="1" applyBorder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center" wrapText="1"/>
    </xf>
    <xf numFmtId="0" fontId="8" fillId="0" borderId="1" xfId="5" applyNumberFormat="1" applyFont="1" applyFill="1" applyBorder="1" applyAlignment="1">
      <alignment vertical="center" wrapText="1"/>
    </xf>
    <xf numFmtId="0" fontId="9" fillId="9" borderId="1" xfId="4" applyFont="1" applyFill="1" applyBorder="1" applyAlignment="1">
      <alignment horizontal="center" vertical="center"/>
    </xf>
    <xf numFmtId="3" fontId="7" fillId="0" borderId="1" xfId="4" applyNumberFormat="1" applyBorder="1"/>
    <xf numFmtId="0" fontId="7" fillId="0" borderId="0" xfId="4" applyFill="1"/>
    <xf numFmtId="3" fontId="9" fillId="0" borderId="1" xfId="4" applyNumberFormat="1" applyFont="1" applyFill="1" applyBorder="1" applyAlignment="1">
      <alignment horizontal="center" vertical="center"/>
    </xf>
    <xf numFmtId="3" fontId="11" fillId="0" borderId="1" xfId="4" applyNumberFormat="1" applyFont="1" applyFill="1" applyBorder="1" applyAlignment="1">
      <alignment horizontal="center" vertical="center"/>
    </xf>
    <xf numFmtId="3" fontId="11" fillId="10" borderId="1" xfId="4" applyNumberFormat="1" applyFont="1" applyFill="1" applyBorder="1"/>
    <xf numFmtId="3" fontId="11" fillId="0" borderId="1" xfId="4" applyNumberFormat="1" applyFont="1" applyBorder="1"/>
    <xf numFmtId="3" fontId="11" fillId="0" borderId="1" xfId="4" applyNumberFormat="1" applyFont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3" fontId="9" fillId="0" borderId="1" xfId="4" applyNumberFormat="1" applyFont="1" applyBorder="1" applyAlignment="1">
      <alignment horizontal="right" vertical="center"/>
    </xf>
    <xf numFmtId="3" fontId="9" fillId="0" borderId="1" xfId="4" applyNumberFormat="1" applyFont="1" applyFill="1" applyBorder="1" applyAlignment="1">
      <alignment horizontal="center" vertical="center" wrapText="1"/>
    </xf>
    <xf numFmtId="0" fontId="9" fillId="11" borderId="1" xfId="4" applyFont="1" applyFill="1" applyBorder="1" applyAlignment="1">
      <alignment horizontal="center" vertical="center" wrapText="1"/>
    </xf>
    <xf numFmtId="0" fontId="9" fillId="11" borderId="1" xfId="4" applyFont="1" applyFill="1" applyBorder="1" applyAlignment="1">
      <alignment horizontal="center" vertical="center" wrapText="1"/>
    </xf>
    <xf numFmtId="0" fontId="9" fillId="11" borderId="7" xfId="4" applyFont="1" applyFill="1" applyBorder="1" applyAlignment="1">
      <alignment horizontal="center" vertical="center" wrapText="1"/>
    </xf>
    <xf numFmtId="49" fontId="9" fillId="11" borderId="1" xfId="4" applyNumberFormat="1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165" fontId="9" fillId="11" borderId="1" xfId="4" applyNumberFormat="1" applyFont="1" applyFill="1" applyBorder="1" applyAlignment="1">
      <alignment horizontal="center" vertical="center" wrapText="1"/>
    </xf>
    <xf numFmtId="0" fontId="9" fillId="11" borderId="1" xfId="4" applyFont="1" applyFill="1" applyBorder="1" applyAlignment="1">
      <alignment horizontal="center" vertical="center"/>
    </xf>
    <xf numFmtId="0" fontId="13" fillId="11" borderId="1" xfId="4" applyFont="1" applyFill="1" applyBorder="1" applyAlignment="1">
      <alignment horizontal="center" vertical="center"/>
    </xf>
    <xf numFmtId="0" fontId="9" fillId="11" borderId="8" xfId="4" applyFont="1" applyFill="1" applyBorder="1" applyAlignment="1">
      <alignment horizontal="center" vertical="center" wrapText="1"/>
    </xf>
    <xf numFmtId="0" fontId="9" fillId="12" borderId="1" xfId="4" applyFont="1" applyFill="1" applyBorder="1" applyAlignment="1">
      <alignment horizontal="center" vertical="center"/>
    </xf>
    <xf numFmtId="0" fontId="9" fillId="12" borderId="1" xfId="4" applyFont="1" applyFill="1" applyBorder="1" applyAlignment="1">
      <alignment horizontal="center" vertical="center"/>
    </xf>
  </cellXfs>
  <cellStyles count="96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- Έμφαση1 2" xfId="12"/>
    <cellStyle name="20% - Έμφαση2 2" xfId="13"/>
    <cellStyle name="20% - Έμφαση3 2" xfId="14"/>
    <cellStyle name="20% - Έμφαση4 2" xfId="15"/>
    <cellStyle name="20% - Έμφαση5 2" xfId="16"/>
    <cellStyle name="20% - Έμφαση6 2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40% - Έμφαση1 2" xfId="24"/>
    <cellStyle name="40% - Έμφαση2 2" xfId="25"/>
    <cellStyle name="40% - Έμφαση3 2" xfId="26"/>
    <cellStyle name="40% - Έμφαση4 2" xfId="27"/>
    <cellStyle name="40% - Έμφαση5 2" xfId="28"/>
    <cellStyle name="40% - Έμφαση6 2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60% - Έμφαση1 2" xfId="36"/>
    <cellStyle name="60% - Έμφαση2 2" xfId="37"/>
    <cellStyle name="60% - Έμφαση3 2" xfId="38"/>
    <cellStyle name="60% - Έμφαση4 2" xfId="39"/>
    <cellStyle name="60% - Έμφαση5 2" xfId="40"/>
    <cellStyle name="60% - Έμφαση6 2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heck Cell" xfId="50"/>
    <cellStyle name="Euro" xfId="5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Input" xfId="58"/>
    <cellStyle name="Linked Cell" xfId="59"/>
    <cellStyle name="Neutral" xfId="60"/>
    <cellStyle name="Normal 2" xfId="61"/>
    <cellStyle name="Note" xfId="62"/>
    <cellStyle name="Output" xfId="63"/>
    <cellStyle name="Title" xfId="64"/>
    <cellStyle name="Total" xfId="65"/>
    <cellStyle name="Warning Text" xfId="66"/>
    <cellStyle name="Βασικό_ΕΞΟΠΛΙΣΜΟΣ ΝΟΣΟΚ _5 ΤΕΛΙΚΟ-ΠΡΟΣΦΟΡΕΣ-06" xfId="4"/>
    <cellStyle name="Βασικό_Φύλλο2" xfId="5"/>
    <cellStyle name="Εισαγωγή 2" xfId="67"/>
    <cellStyle name="Έλεγχος κελιού 2" xfId="68"/>
    <cellStyle name="Έμφαση1 2" xfId="69"/>
    <cellStyle name="Έμφαση2 2" xfId="70"/>
    <cellStyle name="Έμφαση3 2" xfId="71"/>
    <cellStyle name="Έμφαση4 2" xfId="72"/>
    <cellStyle name="Έμφαση5 2" xfId="73"/>
    <cellStyle name="Έμφαση6 2" xfId="74"/>
    <cellStyle name="Έξοδος 2" xfId="75"/>
    <cellStyle name="Επεξηγηματικό κείμενο 2" xfId="76"/>
    <cellStyle name="Επικεφαλίδα 1 2" xfId="77"/>
    <cellStyle name="Επικεφαλίδα 2 2" xfId="78"/>
    <cellStyle name="Επικεφαλίδα 3 2" xfId="79"/>
    <cellStyle name="Επικεφαλίδα 4 2" xfId="80"/>
    <cellStyle name="Ημερολογιακό έτος" xfId="1"/>
    <cellStyle name="Κακό 2" xfId="81"/>
    <cellStyle name="Καλό 2" xfId="82"/>
    <cellStyle name="Κανονικό" xfId="0" builtinId="0"/>
    <cellStyle name="Κανονικό 2" xfId="83"/>
    <cellStyle name="Κανονικό 3" xfId="84"/>
    <cellStyle name="Κανονικό 4" xfId="85"/>
    <cellStyle name="Κόμμα 2" xfId="86"/>
    <cellStyle name="Νομισματική μονάδα 2" xfId="87"/>
    <cellStyle name="Ουδέτερο 2" xfId="88"/>
    <cellStyle name="Ποσοστό 2" xfId="89"/>
    <cellStyle name="Προειδοποιητικό κείμενο 2" xfId="90"/>
    <cellStyle name="Σημείωση 2" xfId="91"/>
    <cellStyle name="Στυλ 1" xfId="2"/>
    <cellStyle name="Στυλ 2" xfId="3"/>
    <cellStyle name="Συνδεδεμένο κελί 2" xfId="92"/>
    <cellStyle name="Σύνολο 2" xfId="93"/>
    <cellStyle name="Τίτλος 2" xfId="94"/>
    <cellStyle name="Υπολογισμός 2" xfId="95"/>
  </cellStyles>
  <dxfs count="0"/>
  <tableStyles count="0" defaultTableStyle="TableStyleMedium2" defaultPivotStyle="PivotStyleLight16"/>
  <colors>
    <mruColors>
      <color rgb="FFA1D3C4"/>
      <color rgb="FF3D716B"/>
      <color rgb="FF5F8B83"/>
      <color rgb="FF59B7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view="pageBreakPreview" zoomScale="30" zoomScaleNormal="50" zoomScaleSheetLayoutView="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60" sqref="A60"/>
    </sheetView>
  </sheetViews>
  <sheetFormatPr defaultRowHeight="15"/>
  <cols>
    <col min="1" max="1" width="9.140625" style="30"/>
    <col min="2" max="2" width="33" style="30" customWidth="1"/>
    <col min="3" max="3" width="25.140625" style="31" customWidth="1"/>
    <col min="4" max="4" width="20.5703125" style="30" customWidth="1"/>
    <col min="5" max="5" width="19.7109375" style="30" customWidth="1"/>
    <col min="6" max="6" width="19.85546875" style="30" customWidth="1"/>
    <col min="7" max="7" width="20.28515625" style="30" customWidth="1"/>
    <col min="8" max="8" width="19.42578125" style="30" customWidth="1"/>
    <col min="9" max="9" width="21.7109375" style="30" customWidth="1"/>
    <col min="10" max="10" width="20.5703125" style="30" customWidth="1"/>
    <col min="11" max="11" width="24.42578125" style="30" customWidth="1"/>
    <col min="12" max="12" width="21.28515625" style="30" customWidth="1"/>
    <col min="13" max="13" width="22.28515625" style="30" customWidth="1"/>
    <col min="14" max="14" width="20.28515625" style="30" customWidth="1"/>
    <col min="15" max="15" width="22.42578125" style="30" customWidth="1"/>
    <col min="16" max="16" width="21.5703125" style="30" customWidth="1"/>
    <col min="17" max="18" width="18.5703125" style="30" customWidth="1"/>
    <col min="19" max="19" width="21.28515625" style="30" customWidth="1"/>
    <col min="20" max="20" width="17.42578125" style="30" customWidth="1"/>
    <col min="21" max="21" width="20.85546875" style="30" customWidth="1"/>
    <col min="22" max="22" width="27.7109375" style="30" bestFit="1" customWidth="1"/>
    <col min="23" max="16384" width="9.140625" style="30"/>
  </cols>
  <sheetData>
    <row r="1" spans="1:22" ht="27" customHeight="1">
      <c r="A1" s="59" t="s">
        <v>113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8"/>
      <c r="U1" s="58"/>
      <c r="V1" s="58"/>
    </row>
    <row r="2" spans="1:22" ht="28.5" customHeight="1">
      <c r="A2" s="56" t="s">
        <v>112</v>
      </c>
      <c r="B2" s="55" t="s">
        <v>111</v>
      </c>
      <c r="C2" s="54" t="s">
        <v>110</v>
      </c>
      <c r="D2" s="52" t="s">
        <v>109</v>
      </c>
      <c r="E2" s="52" t="s">
        <v>108</v>
      </c>
      <c r="F2" s="52" t="s">
        <v>107</v>
      </c>
      <c r="G2" s="52" t="s">
        <v>106</v>
      </c>
      <c r="H2" s="52" t="s">
        <v>105</v>
      </c>
      <c r="I2" s="52" t="s">
        <v>104</v>
      </c>
      <c r="J2" s="52" t="s">
        <v>103</v>
      </c>
      <c r="K2" s="52" t="s">
        <v>102</v>
      </c>
      <c r="L2" s="52" t="s">
        <v>101</v>
      </c>
      <c r="M2" s="52" t="s">
        <v>100</v>
      </c>
      <c r="N2" s="50" t="s">
        <v>99</v>
      </c>
      <c r="O2" s="50" t="s">
        <v>98</v>
      </c>
      <c r="P2" s="50" t="s">
        <v>97</v>
      </c>
      <c r="Q2" s="50" t="s">
        <v>96</v>
      </c>
      <c r="R2" s="57" t="s">
        <v>95</v>
      </c>
      <c r="S2" s="50" t="s">
        <v>94</v>
      </c>
      <c r="T2" s="50" t="s">
        <v>93</v>
      </c>
      <c r="U2" s="50" t="s">
        <v>92</v>
      </c>
      <c r="V2" s="49"/>
    </row>
    <row r="3" spans="1:22" ht="60.75" customHeight="1">
      <c r="A3" s="56"/>
      <c r="B3" s="55"/>
      <c r="C3" s="54"/>
      <c r="D3" s="53"/>
      <c r="E3" s="53"/>
      <c r="F3" s="52"/>
      <c r="G3" s="52"/>
      <c r="H3" s="52"/>
      <c r="I3" s="52"/>
      <c r="J3" s="52"/>
      <c r="K3" s="52"/>
      <c r="L3" s="52"/>
      <c r="M3" s="52"/>
      <c r="N3" s="50"/>
      <c r="O3" s="50"/>
      <c r="P3" s="50"/>
      <c r="Q3" s="50"/>
      <c r="R3" s="51"/>
      <c r="S3" s="50"/>
      <c r="T3" s="50"/>
      <c r="U3" s="50"/>
      <c r="V3" s="49" t="s">
        <v>91</v>
      </c>
    </row>
    <row r="4" spans="1:22" ht="105" customHeight="1">
      <c r="A4" s="38">
        <v>1</v>
      </c>
      <c r="B4" s="46" t="s">
        <v>90</v>
      </c>
      <c r="C4" s="36">
        <v>50000</v>
      </c>
      <c r="D4" s="35">
        <f>2*C4</f>
        <v>100000</v>
      </c>
      <c r="E4" s="35"/>
      <c r="F4" s="35"/>
      <c r="G4" s="35">
        <f>C4</f>
        <v>50000</v>
      </c>
      <c r="H4" s="35">
        <f>C4</f>
        <v>50000</v>
      </c>
      <c r="I4" s="35">
        <f>C4</f>
        <v>50000</v>
      </c>
      <c r="J4" s="35">
        <f>C4</f>
        <v>50000</v>
      </c>
      <c r="K4" s="35">
        <f>C4</f>
        <v>50000</v>
      </c>
      <c r="L4" s="35">
        <f>C4</f>
        <v>50000</v>
      </c>
      <c r="M4" s="35">
        <f>C4</f>
        <v>50000</v>
      </c>
      <c r="N4" s="35">
        <f>C4</f>
        <v>50000</v>
      </c>
      <c r="O4" s="35"/>
      <c r="P4" s="35"/>
      <c r="Q4" s="35">
        <f>C4</f>
        <v>50000</v>
      </c>
      <c r="R4" s="35"/>
      <c r="S4" s="35">
        <f>C4</f>
        <v>50000</v>
      </c>
      <c r="T4" s="35"/>
      <c r="U4" s="35">
        <f>C4</f>
        <v>50000</v>
      </c>
      <c r="V4" s="33">
        <f>SUM(D4:U4)</f>
        <v>650000</v>
      </c>
    </row>
    <row r="5" spans="1:22" ht="105" customHeight="1">
      <c r="A5" s="38">
        <v>2</v>
      </c>
      <c r="B5" s="46" t="s">
        <v>89</v>
      </c>
      <c r="C5" s="36">
        <v>180000</v>
      </c>
      <c r="D5" s="35"/>
      <c r="E5" s="35"/>
      <c r="F5" s="35"/>
      <c r="G5" s="35"/>
      <c r="H5" s="35">
        <f>C5</f>
        <v>180000</v>
      </c>
      <c r="I5" s="35"/>
      <c r="J5" s="35">
        <f>C5</f>
        <v>180000</v>
      </c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3">
        <f>SUM(D5:U5)</f>
        <v>360000</v>
      </c>
    </row>
    <row r="6" spans="1:22" ht="87" customHeight="1">
      <c r="A6" s="38">
        <v>3</v>
      </c>
      <c r="B6" s="46" t="s">
        <v>88</v>
      </c>
      <c r="C6" s="36">
        <v>80000</v>
      </c>
      <c r="D6" s="35">
        <f>C6</f>
        <v>80000</v>
      </c>
      <c r="E6" s="35"/>
      <c r="F6" s="35"/>
      <c r="G6" s="35"/>
      <c r="H6" s="35">
        <f>C6</f>
        <v>80000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3">
        <f>SUM(D6:U6)</f>
        <v>160000</v>
      </c>
    </row>
    <row r="7" spans="1:22" ht="76.5" customHeight="1">
      <c r="A7" s="38">
        <v>4</v>
      </c>
      <c r="B7" s="46" t="s">
        <v>87</v>
      </c>
      <c r="C7" s="36">
        <v>15000</v>
      </c>
      <c r="D7" s="35">
        <f>C7*2</f>
        <v>30000</v>
      </c>
      <c r="E7" s="35"/>
      <c r="F7" s="35"/>
      <c r="G7" s="35"/>
      <c r="H7" s="35"/>
      <c r="I7" s="35"/>
      <c r="J7" s="35"/>
      <c r="K7" s="35"/>
      <c r="L7" s="35"/>
      <c r="M7" s="35">
        <f>C7*2</f>
        <v>30000</v>
      </c>
      <c r="N7" s="35"/>
      <c r="O7" s="35"/>
      <c r="P7" s="35"/>
      <c r="Q7" s="35"/>
      <c r="R7" s="35"/>
      <c r="S7" s="35"/>
      <c r="T7" s="35"/>
      <c r="U7" s="35"/>
      <c r="V7" s="33">
        <f>SUM(D7:U7)</f>
        <v>60000</v>
      </c>
    </row>
    <row r="8" spans="1:22" ht="69" customHeight="1">
      <c r="A8" s="38">
        <v>5</v>
      </c>
      <c r="B8" s="46" t="s">
        <v>86</v>
      </c>
      <c r="C8" s="36">
        <v>40000</v>
      </c>
      <c r="D8" s="35">
        <f>C8</f>
        <v>40000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3">
        <f>SUM(D8:U8)</f>
        <v>40000</v>
      </c>
    </row>
    <row r="9" spans="1:22" ht="79.5" customHeight="1">
      <c r="A9" s="38">
        <v>6</v>
      </c>
      <c r="B9" s="46" t="s">
        <v>85</v>
      </c>
      <c r="C9" s="36">
        <v>75000</v>
      </c>
      <c r="D9" s="35">
        <f>C9</f>
        <v>75000</v>
      </c>
      <c r="E9" s="35">
        <f>C9</f>
        <v>75000</v>
      </c>
      <c r="F9" s="35"/>
      <c r="G9" s="35"/>
      <c r="H9" s="35"/>
      <c r="I9" s="35">
        <f>C9</f>
        <v>75000</v>
      </c>
      <c r="J9" s="35"/>
      <c r="K9" s="35"/>
      <c r="L9" s="35"/>
      <c r="M9" s="35"/>
      <c r="N9" s="35"/>
      <c r="O9" s="35">
        <f>C9</f>
        <v>75000</v>
      </c>
      <c r="P9" s="35">
        <f>C9</f>
        <v>75000</v>
      </c>
      <c r="Q9" s="35"/>
      <c r="R9" s="35"/>
      <c r="S9" s="35"/>
      <c r="T9" s="35">
        <f>C9</f>
        <v>75000</v>
      </c>
      <c r="U9" s="35"/>
      <c r="V9" s="33">
        <f>SUM(D9:U9)</f>
        <v>450000</v>
      </c>
    </row>
    <row r="10" spans="1:22" ht="69" customHeight="1">
      <c r="A10" s="38">
        <v>7</v>
      </c>
      <c r="B10" s="46" t="s">
        <v>84</v>
      </c>
      <c r="C10" s="36">
        <v>500000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>
        <f>C10</f>
        <v>500000</v>
      </c>
      <c r="P10" s="35"/>
      <c r="Q10" s="35"/>
      <c r="R10" s="35"/>
      <c r="S10" s="35"/>
      <c r="T10" s="35"/>
      <c r="U10" s="35"/>
      <c r="V10" s="33">
        <f>SUM(D10:U10)</f>
        <v>500000</v>
      </c>
    </row>
    <row r="11" spans="1:22" ht="153" customHeight="1">
      <c r="A11" s="38">
        <v>8</v>
      </c>
      <c r="B11" s="46" t="s">
        <v>83</v>
      </c>
      <c r="C11" s="36">
        <v>50000</v>
      </c>
      <c r="D11" s="35">
        <f>C11*2</f>
        <v>100000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3">
        <f>SUM(D11:U11)</f>
        <v>100000</v>
      </c>
    </row>
    <row r="12" spans="1:22" ht="79.5" customHeight="1">
      <c r="A12" s="38">
        <v>9</v>
      </c>
      <c r="B12" s="46" t="s">
        <v>82</v>
      </c>
      <c r="C12" s="36">
        <v>8000</v>
      </c>
      <c r="D12" s="35">
        <f>C12*2</f>
        <v>16000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3">
        <f>SUM(D12:U12)</f>
        <v>16000</v>
      </c>
    </row>
    <row r="13" spans="1:22" s="40" customFormat="1" ht="85.5" customHeight="1">
      <c r="A13" s="38">
        <v>10</v>
      </c>
      <c r="B13" s="46" t="s">
        <v>81</v>
      </c>
      <c r="C13" s="36">
        <v>80000</v>
      </c>
      <c r="D13" s="41">
        <f>C13</f>
        <v>80000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33">
        <f>SUM(D13:U13)</f>
        <v>80000</v>
      </c>
    </row>
    <row r="14" spans="1:22" s="40" customFormat="1" ht="137.25" customHeight="1">
      <c r="A14" s="38">
        <v>11</v>
      </c>
      <c r="B14" s="46" t="s">
        <v>80</v>
      </c>
      <c r="C14" s="36">
        <v>100000</v>
      </c>
      <c r="D14" s="41"/>
      <c r="E14" s="41"/>
      <c r="F14" s="41"/>
      <c r="G14" s="41"/>
      <c r="H14" s="41"/>
      <c r="I14" s="41"/>
      <c r="J14" s="41"/>
      <c r="K14" s="41"/>
      <c r="L14" s="41">
        <f>C14</f>
        <v>100000</v>
      </c>
      <c r="M14" s="48"/>
      <c r="N14" s="48">
        <f>C14*2</f>
        <v>200000</v>
      </c>
      <c r="O14" s="41"/>
      <c r="P14" s="48">
        <f>C14</f>
        <v>100000</v>
      </c>
      <c r="Q14" s="41"/>
      <c r="R14" s="41"/>
      <c r="S14" s="41"/>
      <c r="T14" s="41"/>
      <c r="U14" s="41"/>
      <c r="V14" s="33">
        <f>SUM(D14:U14)</f>
        <v>400000</v>
      </c>
    </row>
    <row r="15" spans="1:22" s="40" customFormat="1" ht="105" customHeight="1">
      <c r="A15" s="38">
        <v>12</v>
      </c>
      <c r="B15" s="46" t="s">
        <v>79</v>
      </c>
      <c r="C15" s="36">
        <v>35000</v>
      </c>
      <c r="D15" s="41"/>
      <c r="E15" s="41"/>
      <c r="F15" s="41"/>
      <c r="G15" s="41">
        <f>C15</f>
        <v>35000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33">
        <f>SUM(D15:U15)</f>
        <v>35000</v>
      </c>
    </row>
    <row r="16" spans="1:22" ht="80.099999999999994" customHeight="1">
      <c r="A16" s="38">
        <v>13</v>
      </c>
      <c r="B16" s="46" t="s">
        <v>78</v>
      </c>
      <c r="C16" s="36">
        <v>120000</v>
      </c>
      <c r="D16" s="35"/>
      <c r="E16" s="35"/>
      <c r="F16" s="35"/>
      <c r="G16" s="35"/>
      <c r="H16" s="35">
        <f>C16*2</f>
        <v>240000</v>
      </c>
      <c r="I16" s="35"/>
      <c r="J16" s="35">
        <f>C16</f>
        <v>120000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3">
        <f>SUM(D16:U16)</f>
        <v>360000</v>
      </c>
    </row>
    <row r="17" spans="1:22" ht="98.25" customHeight="1">
      <c r="A17" s="38">
        <v>14</v>
      </c>
      <c r="B17" s="46" t="s">
        <v>77</v>
      </c>
      <c r="C17" s="36">
        <v>250000</v>
      </c>
      <c r="D17" s="35"/>
      <c r="E17" s="35"/>
      <c r="F17" s="35"/>
      <c r="G17" s="35"/>
      <c r="H17" s="35"/>
      <c r="I17" s="35">
        <f>C17</f>
        <v>250000</v>
      </c>
      <c r="J17" s="35"/>
      <c r="K17" s="35">
        <f>C17</f>
        <v>250000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3">
        <f>SUM(D17:U17)</f>
        <v>500000</v>
      </c>
    </row>
    <row r="18" spans="1:22" ht="134.25" customHeight="1">
      <c r="A18" s="38">
        <v>15</v>
      </c>
      <c r="B18" s="46" t="s">
        <v>76</v>
      </c>
      <c r="C18" s="36">
        <v>130000</v>
      </c>
      <c r="D18" s="35"/>
      <c r="E18" s="35"/>
      <c r="F18" s="35"/>
      <c r="G18" s="35"/>
      <c r="H18" s="35"/>
      <c r="I18" s="35"/>
      <c r="J18" s="35"/>
      <c r="K18" s="35">
        <f>C18</f>
        <v>130000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3">
        <f>SUM(D18:U18)</f>
        <v>130000</v>
      </c>
    </row>
    <row r="19" spans="1:22" s="40" customFormat="1" ht="70.5" customHeight="1">
      <c r="A19" s="38">
        <v>16</v>
      </c>
      <c r="B19" s="46" t="s">
        <v>75</v>
      </c>
      <c r="C19" s="36">
        <v>240000</v>
      </c>
      <c r="D19" s="41"/>
      <c r="E19" s="41"/>
      <c r="F19" s="41"/>
      <c r="G19" s="41"/>
      <c r="H19" s="41"/>
      <c r="I19" s="41"/>
      <c r="J19" s="41"/>
      <c r="K19" s="41"/>
      <c r="L19" s="41"/>
      <c r="M19" s="41">
        <f>C19</f>
        <v>240000</v>
      </c>
      <c r="N19" s="41"/>
      <c r="O19" s="41"/>
      <c r="P19" s="41"/>
      <c r="Q19" s="41"/>
      <c r="R19" s="41"/>
      <c r="S19" s="41"/>
      <c r="T19" s="41"/>
      <c r="U19" s="41"/>
      <c r="V19" s="33">
        <f>SUM(D19:U19)</f>
        <v>240000</v>
      </c>
    </row>
    <row r="20" spans="1:22" ht="54.95" customHeight="1">
      <c r="A20" s="38">
        <v>17</v>
      </c>
      <c r="B20" s="46" t="s">
        <v>74</v>
      </c>
      <c r="C20" s="36">
        <v>20000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>
        <f>C20*3</f>
        <v>60000</v>
      </c>
      <c r="O20" s="35"/>
      <c r="P20" s="35"/>
      <c r="Q20" s="35"/>
      <c r="R20" s="35"/>
      <c r="S20" s="35"/>
      <c r="T20" s="35"/>
      <c r="U20" s="35"/>
      <c r="V20" s="33">
        <f>SUM(D20:U20)</f>
        <v>60000</v>
      </c>
    </row>
    <row r="21" spans="1:22" ht="60" customHeight="1">
      <c r="A21" s="38">
        <v>18</v>
      </c>
      <c r="B21" s="46" t="s">
        <v>73</v>
      </c>
      <c r="C21" s="36">
        <v>20000</v>
      </c>
      <c r="D21" s="47"/>
      <c r="E21" s="47"/>
      <c r="F21" s="35"/>
      <c r="G21" s="35"/>
      <c r="H21" s="35"/>
      <c r="I21" s="35"/>
      <c r="J21" s="35"/>
      <c r="K21" s="35"/>
      <c r="L21" s="35"/>
      <c r="M21" s="35"/>
      <c r="N21" s="35"/>
      <c r="O21" s="35">
        <f>C21*5</f>
        <v>100000</v>
      </c>
      <c r="P21" s="35"/>
      <c r="Q21" s="35"/>
      <c r="R21" s="35"/>
      <c r="S21" s="35"/>
      <c r="T21" s="35"/>
      <c r="U21" s="35"/>
      <c r="V21" s="33">
        <f>SUM(D21:U21)</f>
        <v>100000</v>
      </c>
    </row>
    <row r="22" spans="1:22" ht="97.5" customHeight="1">
      <c r="A22" s="38">
        <v>19</v>
      </c>
      <c r="B22" s="46" t="s">
        <v>72</v>
      </c>
      <c r="C22" s="36">
        <v>18000</v>
      </c>
      <c r="D22" s="47"/>
      <c r="E22" s="47"/>
      <c r="F22" s="35"/>
      <c r="G22" s="35"/>
      <c r="H22" s="35"/>
      <c r="I22" s="35"/>
      <c r="J22" s="35"/>
      <c r="K22" s="35"/>
      <c r="L22" s="35"/>
      <c r="M22" s="35"/>
      <c r="N22" s="35"/>
      <c r="O22" s="41">
        <f>7*18000</f>
        <v>126000</v>
      </c>
      <c r="P22" s="35"/>
      <c r="Q22" s="35"/>
      <c r="R22" s="35"/>
      <c r="S22" s="35"/>
      <c r="T22" s="35"/>
      <c r="U22" s="35"/>
      <c r="V22" s="33">
        <f>SUM(D22:U22)</f>
        <v>126000</v>
      </c>
    </row>
    <row r="23" spans="1:22" ht="66.75" customHeight="1">
      <c r="A23" s="38">
        <v>20</v>
      </c>
      <c r="B23" s="46" t="s">
        <v>71</v>
      </c>
      <c r="C23" s="36">
        <v>8000</v>
      </c>
      <c r="D23" s="47"/>
      <c r="E23" s="4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>
        <f>C23*3</f>
        <v>24000</v>
      </c>
      <c r="Q23" s="35"/>
      <c r="R23" s="35"/>
      <c r="S23" s="35"/>
      <c r="T23" s="35"/>
      <c r="U23" s="35"/>
      <c r="V23" s="33">
        <f>SUM(D23:U23)</f>
        <v>24000</v>
      </c>
    </row>
    <row r="24" spans="1:22" ht="56.25" customHeight="1">
      <c r="A24" s="38">
        <v>21</v>
      </c>
      <c r="B24" s="46" t="s">
        <v>60</v>
      </c>
      <c r="C24" s="36">
        <v>9000</v>
      </c>
      <c r="D24" s="47"/>
      <c r="E24" s="4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>
        <f>C24*4</f>
        <v>36000</v>
      </c>
      <c r="Q24" s="35"/>
      <c r="R24" s="35"/>
      <c r="S24" s="35"/>
      <c r="T24" s="35"/>
      <c r="U24" s="35"/>
      <c r="V24" s="33">
        <f>SUM(D24:U24)</f>
        <v>36000</v>
      </c>
    </row>
    <row r="25" spans="1:22" ht="78" customHeight="1">
      <c r="A25" s="38">
        <v>22</v>
      </c>
      <c r="B25" s="46" t="s">
        <v>70</v>
      </c>
      <c r="C25" s="36">
        <v>40000</v>
      </c>
      <c r="D25" s="47"/>
      <c r="E25" s="4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>
        <f>C25</f>
        <v>40000</v>
      </c>
      <c r="Q25" s="35"/>
      <c r="R25" s="35"/>
      <c r="S25" s="35"/>
      <c r="T25" s="35"/>
      <c r="U25" s="35"/>
      <c r="V25" s="33">
        <f>SUM(D25:U25)</f>
        <v>40000</v>
      </c>
    </row>
    <row r="26" spans="1:22" ht="84" customHeight="1">
      <c r="A26" s="38">
        <v>23</v>
      </c>
      <c r="B26" s="46" t="s">
        <v>69</v>
      </c>
      <c r="C26" s="36">
        <v>15000</v>
      </c>
      <c r="D26" s="47"/>
      <c r="E26" s="4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>
        <f>C26*2</f>
        <v>30000</v>
      </c>
      <c r="Q26" s="35"/>
      <c r="R26" s="35"/>
      <c r="S26" s="35"/>
      <c r="T26" s="35"/>
      <c r="U26" s="35"/>
      <c r="V26" s="33">
        <f>SUM(D26:U26)</f>
        <v>30000</v>
      </c>
    </row>
    <row r="27" spans="1:22" ht="84" customHeight="1">
      <c r="A27" s="38">
        <v>24</v>
      </c>
      <c r="B27" s="46" t="s">
        <v>68</v>
      </c>
      <c r="C27" s="36">
        <v>250000</v>
      </c>
      <c r="D27" s="47"/>
      <c r="E27" s="4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>
        <f>C27</f>
        <v>250000</v>
      </c>
      <c r="Q27" s="35"/>
      <c r="R27" s="35"/>
      <c r="S27" s="35"/>
      <c r="T27" s="35"/>
      <c r="U27" s="35">
        <f>C27</f>
        <v>250000</v>
      </c>
      <c r="V27" s="33">
        <f>SUM(D27:U27)</f>
        <v>500000</v>
      </c>
    </row>
    <row r="28" spans="1:22" ht="84" customHeight="1">
      <c r="A28" s="38">
        <v>25</v>
      </c>
      <c r="B28" s="46" t="s">
        <v>67</v>
      </c>
      <c r="C28" s="36">
        <v>220000</v>
      </c>
      <c r="D28" s="47"/>
      <c r="E28" s="4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>
        <f>C28</f>
        <v>220000</v>
      </c>
      <c r="Q28" s="35"/>
      <c r="R28" s="35"/>
      <c r="S28" s="35"/>
      <c r="T28" s="35"/>
      <c r="U28" s="35"/>
      <c r="V28" s="33">
        <f>SUM(D28:U28)</f>
        <v>220000</v>
      </c>
    </row>
    <row r="29" spans="1:22" ht="108" customHeight="1">
      <c r="A29" s="38">
        <v>26</v>
      </c>
      <c r="B29" s="46" t="s">
        <v>66</v>
      </c>
      <c r="C29" s="36">
        <v>300000</v>
      </c>
      <c r="D29" s="45"/>
      <c r="E29" s="45"/>
      <c r="F29" s="45"/>
      <c r="G29" s="45"/>
      <c r="H29" s="45"/>
      <c r="I29" s="35">
        <f>C29</f>
        <v>300000</v>
      </c>
      <c r="J29" s="45"/>
      <c r="K29" s="45"/>
      <c r="L29" s="45"/>
      <c r="M29" s="45"/>
      <c r="N29" s="45"/>
      <c r="O29" s="35"/>
      <c r="P29" s="45"/>
      <c r="Q29" s="45"/>
      <c r="R29" s="45"/>
      <c r="S29" s="45"/>
      <c r="T29" s="45"/>
      <c r="U29" s="45"/>
      <c r="V29" s="33">
        <f>SUM(D29:U29)</f>
        <v>300000</v>
      </c>
    </row>
    <row r="30" spans="1:22" ht="72" customHeight="1">
      <c r="A30" s="38">
        <v>27</v>
      </c>
      <c r="B30" s="46" t="s">
        <v>65</v>
      </c>
      <c r="C30" s="36">
        <v>45000</v>
      </c>
      <c r="D30" s="45"/>
      <c r="E30" s="45"/>
      <c r="F30" s="45"/>
      <c r="G30" s="45"/>
      <c r="H30" s="45"/>
      <c r="I30" s="35">
        <f>C30</f>
        <v>45000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33">
        <f>SUM(D30:U30)</f>
        <v>45000</v>
      </c>
    </row>
    <row r="31" spans="1:22" ht="102" customHeight="1">
      <c r="A31" s="38">
        <v>28</v>
      </c>
      <c r="B31" s="46" t="s">
        <v>64</v>
      </c>
      <c r="C31" s="36">
        <v>40000</v>
      </c>
      <c r="D31" s="45"/>
      <c r="E31" s="35">
        <f>C31</f>
        <v>40000</v>
      </c>
      <c r="F31" s="45"/>
      <c r="G31" s="45"/>
      <c r="H31" s="45"/>
      <c r="I31" s="35"/>
      <c r="J31" s="35">
        <f>C31</f>
        <v>40000</v>
      </c>
      <c r="K31" s="45"/>
      <c r="L31" s="35">
        <f>C31</f>
        <v>40000</v>
      </c>
      <c r="M31" s="45"/>
      <c r="N31" s="45"/>
      <c r="O31" s="45"/>
      <c r="P31" s="45"/>
      <c r="Q31" s="35">
        <f>C31</f>
        <v>40000</v>
      </c>
      <c r="R31" s="35"/>
      <c r="S31" s="35"/>
      <c r="T31" s="35"/>
      <c r="U31" s="35"/>
      <c r="V31" s="33">
        <f>SUM(D31:U31)</f>
        <v>160000</v>
      </c>
    </row>
    <row r="32" spans="1:22" ht="129" customHeight="1">
      <c r="A32" s="38">
        <v>29</v>
      </c>
      <c r="B32" s="46" t="s">
        <v>63</v>
      </c>
      <c r="C32" s="36">
        <v>8000</v>
      </c>
      <c r="D32" s="45"/>
      <c r="E32" s="45"/>
      <c r="F32" s="35">
        <f>C32*2</f>
        <v>16000</v>
      </c>
      <c r="G32" s="45"/>
      <c r="H32" s="45"/>
      <c r="I32" s="45"/>
      <c r="J32" s="45"/>
      <c r="K32" s="45"/>
      <c r="L32" s="45"/>
      <c r="M32" s="35">
        <f>C32*2</f>
        <v>16000</v>
      </c>
      <c r="N32" s="45"/>
      <c r="O32" s="45"/>
      <c r="P32" s="35">
        <f>C32</f>
        <v>8000</v>
      </c>
      <c r="Q32" s="45"/>
      <c r="R32" s="45"/>
      <c r="S32" s="45"/>
      <c r="T32" s="45"/>
      <c r="U32" s="45"/>
      <c r="V32" s="33">
        <f>SUM(D32:U32)</f>
        <v>40000</v>
      </c>
    </row>
    <row r="33" spans="1:22" ht="79.5" customHeight="1">
      <c r="A33" s="38">
        <v>30</v>
      </c>
      <c r="B33" s="46" t="s">
        <v>62</v>
      </c>
      <c r="C33" s="36">
        <v>45000</v>
      </c>
      <c r="D33" s="45"/>
      <c r="E33" s="45"/>
      <c r="F33" s="45"/>
      <c r="G33" s="45"/>
      <c r="H33" s="45"/>
      <c r="I33" s="45"/>
      <c r="J33" s="45"/>
      <c r="K33" s="45"/>
      <c r="L33" s="35">
        <f>C33*2</f>
        <v>90000</v>
      </c>
      <c r="M33" s="45"/>
      <c r="N33" s="35">
        <f>C33*4</f>
        <v>180000</v>
      </c>
      <c r="O33" s="45"/>
      <c r="P33" s="45"/>
      <c r="Q33" s="45"/>
      <c r="R33" s="45"/>
      <c r="S33" s="45"/>
      <c r="T33" s="45"/>
      <c r="U33" s="45"/>
      <c r="V33" s="33">
        <f>SUM(D33:U33)</f>
        <v>270000</v>
      </c>
    </row>
    <row r="34" spans="1:22" ht="129.94999999999999" customHeight="1">
      <c r="A34" s="38">
        <v>31</v>
      </c>
      <c r="B34" s="46" t="s">
        <v>61</v>
      </c>
      <c r="C34" s="36">
        <v>12000</v>
      </c>
      <c r="D34" s="45"/>
      <c r="E34" s="45"/>
      <c r="F34" s="45"/>
      <c r="G34" s="35">
        <f>C34*2</f>
        <v>24000</v>
      </c>
      <c r="H34" s="45"/>
      <c r="I34" s="45"/>
      <c r="J34" s="45"/>
      <c r="K34" s="45"/>
      <c r="L34" s="35">
        <f>C34*6</f>
        <v>72000</v>
      </c>
      <c r="M34" s="45"/>
      <c r="N34" s="45"/>
      <c r="O34" s="45"/>
      <c r="P34" s="45"/>
      <c r="Q34" s="45"/>
      <c r="R34" s="45"/>
      <c r="S34" s="45"/>
      <c r="T34" s="45"/>
      <c r="U34" s="45"/>
      <c r="V34" s="33">
        <f>SUM(D34:U34)</f>
        <v>96000</v>
      </c>
    </row>
    <row r="35" spans="1:22" ht="72" customHeight="1">
      <c r="A35" s="38">
        <v>32</v>
      </c>
      <c r="B35" s="46" t="s">
        <v>60</v>
      </c>
      <c r="C35" s="36">
        <v>9000</v>
      </c>
      <c r="D35" s="45"/>
      <c r="E35" s="45"/>
      <c r="F35" s="45"/>
      <c r="G35" s="45"/>
      <c r="H35" s="45"/>
      <c r="I35" s="45"/>
      <c r="J35" s="45"/>
      <c r="K35" s="45"/>
      <c r="L35" s="35">
        <f>C35*10</f>
        <v>90000</v>
      </c>
      <c r="M35" s="45"/>
      <c r="N35" s="45"/>
      <c r="O35" s="45"/>
      <c r="P35" s="45"/>
      <c r="Q35" s="45"/>
      <c r="R35" s="45"/>
      <c r="S35" s="45"/>
      <c r="T35" s="45"/>
      <c r="U35" s="45"/>
      <c r="V35" s="33">
        <f>SUM(D35:U35)</f>
        <v>90000</v>
      </c>
    </row>
    <row r="36" spans="1:22" ht="78" customHeight="1">
      <c r="A36" s="38">
        <v>33</v>
      </c>
      <c r="B36" s="37" t="s">
        <v>59</v>
      </c>
      <c r="C36" s="36">
        <v>2500</v>
      </c>
      <c r="D36" s="44"/>
      <c r="E36" s="44"/>
      <c r="F36" s="35">
        <f>C36*40</f>
        <v>100000</v>
      </c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33">
        <f>SUM(D36:U36)</f>
        <v>100000</v>
      </c>
    </row>
    <row r="37" spans="1:22" ht="99.95" customHeight="1">
      <c r="A37" s="38">
        <v>34</v>
      </c>
      <c r="B37" s="37" t="s">
        <v>58</v>
      </c>
      <c r="C37" s="36">
        <v>28000</v>
      </c>
      <c r="D37" s="43"/>
      <c r="E37" s="43"/>
      <c r="F37" s="35">
        <f>C37</f>
        <v>28000</v>
      </c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33">
        <f>SUM(D37:U37)</f>
        <v>28000</v>
      </c>
    </row>
    <row r="38" spans="1:22" ht="110.25" customHeight="1">
      <c r="A38" s="38">
        <v>35</v>
      </c>
      <c r="B38" s="37" t="s">
        <v>57</v>
      </c>
      <c r="C38" s="36">
        <v>40000</v>
      </c>
      <c r="D38" s="43"/>
      <c r="E38" s="43"/>
      <c r="F38" s="35">
        <f>C38</f>
        <v>40000</v>
      </c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33">
        <f>SUM(D38:U38)</f>
        <v>40000</v>
      </c>
    </row>
    <row r="39" spans="1:22" ht="79.5" customHeight="1">
      <c r="A39" s="38">
        <v>36</v>
      </c>
      <c r="B39" s="37" t="s">
        <v>56</v>
      </c>
      <c r="C39" s="36">
        <v>45000</v>
      </c>
      <c r="D39" s="43"/>
      <c r="E39" s="43"/>
      <c r="F39" s="35">
        <f>C39</f>
        <v>45000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33">
        <f>SUM(D39:U39)</f>
        <v>45000</v>
      </c>
    </row>
    <row r="40" spans="1:22" ht="77.25" customHeight="1">
      <c r="A40" s="38">
        <v>37</v>
      </c>
      <c r="B40" s="37" t="s">
        <v>55</v>
      </c>
      <c r="C40" s="36">
        <v>42000</v>
      </c>
      <c r="D40" s="43"/>
      <c r="E40" s="43"/>
      <c r="F40" s="35">
        <f>C40</f>
        <v>42000</v>
      </c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33">
        <f>SUM(D40:U40)</f>
        <v>42000</v>
      </c>
    </row>
    <row r="41" spans="1:22" s="40" customFormat="1" ht="52.5" customHeight="1">
      <c r="A41" s="38">
        <v>38</v>
      </c>
      <c r="B41" s="37" t="s">
        <v>54</v>
      </c>
      <c r="C41" s="36">
        <v>3000</v>
      </c>
      <c r="D41" s="35"/>
      <c r="E41" s="35"/>
      <c r="F41" s="35">
        <f>C41*2</f>
        <v>6000</v>
      </c>
      <c r="G41" s="35"/>
      <c r="H41" s="35"/>
      <c r="I41" s="35"/>
      <c r="J41" s="35"/>
      <c r="K41" s="35"/>
      <c r="L41" s="35"/>
      <c r="M41" s="35"/>
      <c r="N41" s="35"/>
      <c r="O41" s="35"/>
      <c r="P41" s="42"/>
      <c r="Q41" s="42"/>
      <c r="R41" s="42"/>
      <c r="S41" s="42"/>
      <c r="T41" s="42"/>
      <c r="U41" s="42"/>
      <c r="V41" s="33">
        <f>SUM(D41:U41)</f>
        <v>6000</v>
      </c>
    </row>
    <row r="42" spans="1:22" s="40" customFormat="1" ht="48" customHeight="1">
      <c r="A42" s="38">
        <v>39</v>
      </c>
      <c r="B42" s="37" t="s">
        <v>53</v>
      </c>
      <c r="C42" s="36">
        <v>12000</v>
      </c>
      <c r="D42" s="41"/>
      <c r="E42" s="41"/>
      <c r="F42" s="41">
        <f>C42*2</f>
        <v>24000</v>
      </c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33">
        <f>SUM(D42:U42)</f>
        <v>24000</v>
      </c>
    </row>
    <row r="43" spans="1:22" ht="90">
      <c r="A43" s="38">
        <v>42</v>
      </c>
      <c r="B43" s="37" t="s">
        <v>52</v>
      </c>
      <c r="C43" s="36">
        <v>30000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>
        <f>C43</f>
        <v>30000</v>
      </c>
      <c r="T43" s="35"/>
      <c r="U43" s="35"/>
      <c r="V43" s="33">
        <f>SUM(D43:U43)</f>
        <v>30000</v>
      </c>
    </row>
    <row r="44" spans="1:22" s="40" customFormat="1" ht="72">
      <c r="A44" s="38">
        <v>43</v>
      </c>
      <c r="B44" s="37" t="s">
        <v>51</v>
      </c>
      <c r="C44" s="36">
        <v>110000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>
        <f>C44</f>
        <v>110000</v>
      </c>
      <c r="T44" s="41"/>
      <c r="U44" s="41"/>
      <c r="V44" s="33">
        <f>SUM(D44:U44)</f>
        <v>110000</v>
      </c>
    </row>
    <row r="45" spans="1:22" ht="90">
      <c r="A45" s="38">
        <v>44</v>
      </c>
      <c r="B45" s="37" t="s">
        <v>50</v>
      </c>
      <c r="C45" s="36">
        <v>280000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>
        <f>C45</f>
        <v>280000</v>
      </c>
      <c r="T45" s="35"/>
      <c r="U45" s="35"/>
      <c r="V45" s="33">
        <f>SUM(D45:U45)</f>
        <v>280000</v>
      </c>
    </row>
    <row r="46" spans="1:22" ht="72">
      <c r="A46" s="38">
        <v>45</v>
      </c>
      <c r="B46" s="37" t="s">
        <v>49</v>
      </c>
      <c r="C46" s="36">
        <v>100000</v>
      </c>
      <c r="D46" s="35"/>
      <c r="E46" s="35"/>
      <c r="F46" s="35"/>
      <c r="G46" s="35"/>
      <c r="H46" s="35"/>
      <c r="I46" s="35"/>
      <c r="J46" s="35"/>
      <c r="K46" s="35"/>
      <c r="L46" s="35">
        <f>C46</f>
        <v>100000</v>
      </c>
      <c r="M46" s="35"/>
      <c r="N46" s="35"/>
      <c r="O46" s="35"/>
      <c r="P46" s="35"/>
      <c r="Q46" s="35"/>
      <c r="R46" s="35"/>
      <c r="S46" s="35"/>
      <c r="T46" s="35"/>
      <c r="U46" s="35"/>
      <c r="V46" s="33">
        <f>SUM(D46:U46)</f>
        <v>100000</v>
      </c>
    </row>
    <row r="47" spans="1:22" ht="72" customHeight="1">
      <c r="A47" s="38">
        <v>46</v>
      </c>
      <c r="B47" s="37" t="s">
        <v>48</v>
      </c>
      <c r="C47" s="36">
        <v>10000</v>
      </c>
      <c r="D47" s="35"/>
      <c r="E47" s="35"/>
      <c r="F47" s="35"/>
      <c r="G47" s="35"/>
      <c r="H47" s="35"/>
      <c r="I47" s="35"/>
      <c r="J47" s="35"/>
      <c r="K47" s="35"/>
      <c r="L47" s="35">
        <f>C47</f>
        <v>10000</v>
      </c>
      <c r="M47" s="35"/>
      <c r="N47" s="35"/>
      <c r="O47" s="35"/>
      <c r="P47" s="35"/>
      <c r="Q47" s="35"/>
      <c r="R47" s="35"/>
      <c r="S47" s="35"/>
      <c r="T47" s="35"/>
      <c r="U47" s="35"/>
      <c r="V47" s="33">
        <f>SUM(D47:U47)</f>
        <v>10000</v>
      </c>
    </row>
    <row r="48" spans="1:22" ht="51" customHeight="1">
      <c r="A48" s="38">
        <v>47</v>
      </c>
      <c r="B48" s="37" t="s">
        <v>47</v>
      </c>
      <c r="C48" s="36">
        <v>40000</v>
      </c>
      <c r="D48" s="39"/>
      <c r="E48" s="39"/>
      <c r="F48" s="39"/>
      <c r="G48" s="39"/>
      <c r="H48" s="39"/>
      <c r="I48" s="39"/>
      <c r="J48" s="39"/>
      <c r="K48" s="35"/>
      <c r="L48" s="39"/>
      <c r="M48" s="39"/>
      <c r="N48" s="35">
        <f>C48</f>
        <v>40000</v>
      </c>
      <c r="O48" s="39"/>
      <c r="P48" s="39"/>
      <c r="Q48" s="39"/>
      <c r="R48" s="39"/>
      <c r="S48" s="39"/>
      <c r="T48" s="39"/>
      <c r="U48" s="39"/>
      <c r="V48" s="33">
        <f>SUM(D48:U48)</f>
        <v>40000</v>
      </c>
    </row>
    <row r="49" spans="1:22" ht="90" customHeight="1">
      <c r="A49" s="38">
        <v>48</v>
      </c>
      <c r="B49" s="37" t="s">
        <v>46</v>
      </c>
      <c r="C49" s="36">
        <v>20000</v>
      </c>
      <c r="D49" s="39"/>
      <c r="E49" s="39"/>
      <c r="F49" s="39"/>
      <c r="G49" s="39"/>
      <c r="H49" s="35">
        <f>C49*2</f>
        <v>40000</v>
      </c>
      <c r="I49" s="39"/>
      <c r="J49" s="39"/>
      <c r="K49" s="35"/>
      <c r="L49" s="39"/>
      <c r="M49" s="39"/>
      <c r="N49" s="35"/>
      <c r="O49" s="39"/>
      <c r="P49" s="39"/>
      <c r="Q49" s="39"/>
      <c r="R49" s="39"/>
      <c r="S49" s="39"/>
      <c r="T49" s="39"/>
      <c r="U49" s="39"/>
      <c r="V49" s="33">
        <f>SUM(D49:U49)</f>
        <v>40000</v>
      </c>
    </row>
    <row r="50" spans="1:22" ht="64.5" customHeight="1">
      <c r="A50" s="38">
        <v>49</v>
      </c>
      <c r="B50" s="37" t="s">
        <v>45</v>
      </c>
      <c r="C50" s="36">
        <v>8000</v>
      </c>
      <c r="D50" s="39"/>
      <c r="E50" s="39"/>
      <c r="F50" s="39"/>
      <c r="G50" s="39"/>
      <c r="H50" s="35">
        <f>C50*2</f>
        <v>16000</v>
      </c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3">
        <f>SUM(D50:U50)</f>
        <v>16000</v>
      </c>
    </row>
    <row r="51" spans="1:22" ht="73.5" customHeight="1">
      <c r="A51" s="38">
        <v>50</v>
      </c>
      <c r="B51" s="37" t="s">
        <v>44</v>
      </c>
      <c r="C51" s="36">
        <v>15000</v>
      </c>
      <c r="D51" s="39"/>
      <c r="E51" s="39"/>
      <c r="F51" s="39"/>
      <c r="G51" s="39"/>
      <c r="H51" s="35">
        <f>C51</f>
        <v>15000</v>
      </c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3">
        <f>SUM(D51:U51)</f>
        <v>15000</v>
      </c>
    </row>
    <row r="52" spans="1:22" ht="108">
      <c r="A52" s="38">
        <v>51</v>
      </c>
      <c r="B52" s="37" t="s">
        <v>43</v>
      </c>
      <c r="C52" s="36">
        <v>30000</v>
      </c>
      <c r="D52" s="39"/>
      <c r="E52" s="39"/>
      <c r="F52" s="39"/>
      <c r="G52" s="39"/>
      <c r="H52" s="35">
        <f>C52</f>
        <v>30000</v>
      </c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3">
        <f>SUM(D52:U52)</f>
        <v>30000</v>
      </c>
    </row>
    <row r="53" spans="1:22" ht="66" customHeight="1">
      <c r="A53" s="38">
        <v>52</v>
      </c>
      <c r="B53" s="37" t="s">
        <v>42</v>
      </c>
      <c r="C53" s="36">
        <v>11780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5">
        <f>C53</f>
        <v>11780</v>
      </c>
      <c r="S53" s="34"/>
      <c r="T53" s="34"/>
      <c r="U53" s="34"/>
      <c r="V53" s="33">
        <f>SUM(D53:U53)</f>
        <v>11780</v>
      </c>
    </row>
    <row r="54" spans="1:22" ht="54">
      <c r="A54" s="38">
        <v>53</v>
      </c>
      <c r="B54" s="37" t="s">
        <v>41</v>
      </c>
      <c r="C54" s="36">
        <v>30000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5">
        <f>C54</f>
        <v>30000</v>
      </c>
      <c r="S54" s="34"/>
      <c r="T54" s="34"/>
      <c r="U54" s="34"/>
      <c r="V54" s="33">
        <f>SUM(D54:U54)</f>
        <v>30000</v>
      </c>
    </row>
    <row r="59" spans="1:22" ht="150" customHeight="1">
      <c r="C59" s="33" t="s">
        <v>40</v>
      </c>
      <c r="D59" s="33">
        <f>SUM(D4:D54)</f>
        <v>521000</v>
      </c>
      <c r="E59" s="33">
        <f>SUM(E4:E54)</f>
        <v>115000</v>
      </c>
      <c r="F59" s="33">
        <f>SUM(F4:F54)</f>
        <v>301000</v>
      </c>
      <c r="G59" s="33">
        <f>SUM(G4:G54)</f>
        <v>109000</v>
      </c>
      <c r="H59" s="33">
        <f>SUM(H4:H54)</f>
        <v>651000</v>
      </c>
      <c r="I59" s="33">
        <f>SUM(I4:I54)</f>
        <v>720000</v>
      </c>
      <c r="J59" s="33">
        <f>SUM(J4:J54)</f>
        <v>390000</v>
      </c>
      <c r="K59" s="33">
        <f>SUM(K4:K54)</f>
        <v>430000</v>
      </c>
      <c r="L59" s="33">
        <f>SUM(L4:L54)</f>
        <v>552000</v>
      </c>
      <c r="M59" s="33">
        <f>SUM(M4:M54)</f>
        <v>336000</v>
      </c>
      <c r="N59" s="33">
        <f>SUM(N4:N54)</f>
        <v>530000</v>
      </c>
      <c r="O59" s="33">
        <f>SUM(O4:O54)</f>
        <v>801000</v>
      </c>
      <c r="P59" s="33">
        <f>SUM(P4:P54)</f>
        <v>783000</v>
      </c>
      <c r="Q59" s="33">
        <f>SUM(Q4:Q54)</f>
        <v>90000</v>
      </c>
      <c r="R59" s="33">
        <f>SUM(R4:R54)</f>
        <v>41780</v>
      </c>
      <c r="S59" s="33">
        <f>SUM(S4:S54)</f>
        <v>470000</v>
      </c>
      <c r="T59" s="33">
        <f>SUM(T4:T54)</f>
        <v>75000</v>
      </c>
      <c r="U59" s="33">
        <f>SUM(U4:U54)</f>
        <v>300000</v>
      </c>
      <c r="V59" s="32">
        <f>SUM(D59:U59)</f>
        <v>7215780</v>
      </c>
    </row>
  </sheetData>
  <mergeCells count="22">
    <mergeCell ref="N2:N3"/>
    <mergeCell ref="O2:O3"/>
    <mergeCell ref="P2:P3"/>
    <mergeCell ref="Q2:Q3"/>
    <mergeCell ref="A1:S1"/>
    <mergeCell ref="A2:A3"/>
    <mergeCell ref="B2:B3"/>
    <mergeCell ref="C2:C3"/>
    <mergeCell ref="F2:F3"/>
    <mergeCell ref="G2:G3"/>
    <mergeCell ref="J2:J3"/>
    <mergeCell ref="R2:R3"/>
    <mergeCell ref="K2:K3"/>
    <mergeCell ref="D2:D3"/>
    <mergeCell ref="U2:U3"/>
    <mergeCell ref="L2:L3"/>
    <mergeCell ref="S2:S3"/>
    <mergeCell ref="E2:E3"/>
    <mergeCell ref="T2:T3"/>
    <mergeCell ref="M2:M3"/>
    <mergeCell ref="H2:H3"/>
    <mergeCell ref="I2:I3"/>
  </mergeCells>
  <pageMargins left="0.70866141732283472" right="0.70866141732283472" top="0.74803149606299213" bottom="0.74803149606299213" header="0.31496062992125984" footer="0.31496062992125984"/>
  <pageSetup paperSize="9" scale="28" fitToWidth="0" orientation="landscape" verticalDpi="4294967294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tabSelected="1" view="pageBreakPreview" zoomScale="60" zoomScaleNormal="100" workbookViewId="0">
      <selection activeCell="G36" sqref="G36"/>
    </sheetView>
  </sheetViews>
  <sheetFormatPr defaultRowHeight="14.25"/>
  <cols>
    <col min="1" max="1" width="30.7109375" style="2" customWidth="1"/>
    <col min="2" max="2" width="20.7109375" style="1" customWidth="1"/>
    <col min="3" max="9" width="20.7109375" style="4" customWidth="1"/>
    <col min="10" max="10" width="24.42578125" style="1" customWidth="1"/>
    <col min="11" max="11" width="20.7109375" style="1" customWidth="1"/>
    <col min="12" max="29" width="9.140625" style="5"/>
    <col min="30" max="16384" width="9.140625" style="1"/>
  </cols>
  <sheetData>
    <row r="1" spans="1:11" ht="54.75" customHeight="1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69.95" customHeight="1">
      <c r="A3" s="7" t="s">
        <v>0</v>
      </c>
      <c r="B3" s="8" t="s">
        <v>20</v>
      </c>
      <c r="C3" s="9" t="s">
        <v>21</v>
      </c>
      <c r="D3" s="9" t="s">
        <v>23</v>
      </c>
      <c r="E3" s="9" t="s">
        <v>22</v>
      </c>
      <c r="F3" s="9" t="s">
        <v>29</v>
      </c>
      <c r="G3" s="9" t="s">
        <v>30</v>
      </c>
      <c r="H3" s="9" t="s">
        <v>31</v>
      </c>
      <c r="I3" s="9" t="s">
        <v>32</v>
      </c>
      <c r="J3" s="8" t="s">
        <v>35</v>
      </c>
      <c r="K3" s="8" t="s">
        <v>27</v>
      </c>
    </row>
    <row r="4" spans="1:11" ht="50.1" customHeight="1">
      <c r="A4" s="13" t="s">
        <v>1</v>
      </c>
      <c r="B4" s="14">
        <v>65000</v>
      </c>
      <c r="C4" s="22">
        <v>1</v>
      </c>
      <c r="D4" s="22"/>
      <c r="E4" s="22"/>
      <c r="F4" s="22"/>
      <c r="G4" s="22"/>
      <c r="H4" s="22"/>
      <c r="I4" s="22"/>
      <c r="J4" s="15">
        <f t="shared" ref="J4:J32" si="0">SUM($B4*C4)+($B4*D4)+($B4*E4)+($B4*F4)+($B4*G4)+($B4*H4)+($B4*I4)</f>
        <v>65000</v>
      </c>
      <c r="K4" s="15" t="s">
        <v>21</v>
      </c>
    </row>
    <row r="5" spans="1:11" ht="50.1" customHeight="1">
      <c r="A5" s="16" t="s">
        <v>36</v>
      </c>
      <c r="B5" s="17">
        <v>260000</v>
      </c>
      <c r="C5" s="23">
        <v>1</v>
      </c>
      <c r="D5" s="23"/>
      <c r="E5" s="23"/>
      <c r="F5" s="23"/>
      <c r="G5" s="23"/>
      <c r="H5" s="23"/>
      <c r="I5" s="23"/>
      <c r="J5" s="18">
        <f t="shared" si="0"/>
        <v>260000</v>
      </c>
      <c r="K5" s="18" t="s">
        <v>21</v>
      </c>
    </row>
    <row r="6" spans="1:11" ht="50.1" customHeight="1">
      <c r="A6" s="13" t="s">
        <v>2</v>
      </c>
      <c r="B6" s="14">
        <v>60000</v>
      </c>
      <c r="C6" s="22">
        <v>1</v>
      </c>
      <c r="D6" s="22"/>
      <c r="E6" s="22"/>
      <c r="F6" s="22"/>
      <c r="G6" s="22"/>
      <c r="H6" s="22"/>
      <c r="I6" s="22"/>
      <c r="J6" s="15">
        <f t="shared" si="0"/>
        <v>60000</v>
      </c>
      <c r="K6" s="15" t="s">
        <v>21</v>
      </c>
    </row>
    <row r="7" spans="1:11" ht="50.1" customHeight="1">
      <c r="A7" s="10" t="s">
        <v>24</v>
      </c>
      <c r="B7" s="11">
        <v>60000</v>
      </c>
      <c r="C7" s="21"/>
      <c r="D7" s="21">
        <v>2</v>
      </c>
      <c r="E7" s="21"/>
      <c r="F7" s="21"/>
      <c r="G7" s="21"/>
      <c r="H7" s="21"/>
      <c r="I7" s="21"/>
      <c r="J7" s="12">
        <f t="shared" si="0"/>
        <v>120000</v>
      </c>
      <c r="K7" s="12" t="s">
        <v>23</v>
      </c>
    </row>
    <row r="8" spans="1:11" ht="50.1" customHeight="1">
      <c r="A8" s="13" t="s">
        <v>3</v>
      </c>
      <c r="B8" s="14">
        <v>60000</v>
      </c>
      <c r="C8" s="22"/>
      <c r="D8" s="22">
        <v>1</v>
      </c>
      <c r="E8" s="22"/>
      <c r="F8" s="22"/>
      <c r="G8" s="22"/>
      <c r="H8" s="22"/>
      <c r="I8" s="22"/>
      <c r="J8" s="15">
        <f t="shared" si="0"/>
        <v>60000</v>
      </c>
      <c r="K8" s="15" t="s">
        <v>23</v>
      </c>
    </row>
    <row r="9" spans="1:11" ht="50.1" customHeight="1">
      <c r="A9" s="16" t="s">
        <v>4</v>
      </c>
      <c r="B9" s="17">
        <v>150000</v>
      </c>
      <c r="C9" s="23"/>
      <c r="D9" s="23">
        <v>1</v>
      </c>
      <c r="E9" s="23"/>
      <c r="F9" s="23"/>
      <c r="G9" s="23"/>
      <c r="H9" s="23"/>
      <c r="I9" s="23"/>
      <c r="J9" s="18">
        <f t="shared" si="0"/>
        <v>150000</v>
      </c>
      <c r="K9" s="18" t="s">
        <v>23</v>
      </c>
    </row>
    <row r="10" spans="1:11" ht="50.1" customHeight="1">
      <c r="A10" s="13" t="s">
        <v>5</v>
      </c>
      <c r="B10" s="14">
        <v>100000</v>
      </c>
      <c r="C10" s="22"/>
      <c r="D10" s="22">
        <v>1</v>
      </c>
      <c r="E10" s="22"/>
      <c r="F10" s="22"/>
      <c r="G10" s="22"/>
      <c r="H10" s="22"/>
      <c r="I10" s="22"/>
      <c r="J10" s="15">
        <f t="shared" si="0"/>
        <v>100000</v>
      </c>
      <c r="K10" s="15" t="s">
        <v>23</v>
      </c>
    </row>
    <row r="11" spans="1:11" ht="50.1" customHeight="1">
      <c r="A11" s="10" t="s">
        <v>6</v>
      </c>
      <c r="B11" s="11">
        <v>75000</v>
      </c>
      <c r="C11" s="21">
        <v>2</v>
      </c>
      <c r="D11" s="21">
        <v>2</v>
      </c>
      <c r="E11" s="21"/>
      <c r="F11" s="21"/>
      <c r="G11" s="21"/>
      <c r="H11" s="21"/>
      <c r="I11" s="21"/>
      <c r="J11" s="12">
        <f t="shared" si="0"/>
        <v>300000</v>
      </c>
      <c r="K11" s="11" t="s">
        <v>28</v>
      </c>
    </row>
    <row r="12" spans="1:11" ht="50.1" customHeight="1">
      <c r="A12" s="13" t="s">
        <v>7</v>
      </c>
      <c r="B12" s="14">
        <v>180000</v>
      </c>
      <c r="C12" s="22"/>
      <c r="D12" s="22">
        <v>1</v>
      </c>
      <c r="E12" s="22"/>
      <c r="F12" s="22"/>
      <c r="G12" s="22"/>
      <c r="H12" s="22"/>
      <c r="I12" s="22"/>
      <c r="J12" s="15">
        <f t="shared" si="0"/>
        <v>180000</v>
      </c>
      <c r="K12" s="15" t="s">
        <v>23</v>
      </c>
    </row>
    <row r="13" spans="1:11" ht="50.1" customHeight="1">
      <c r="A13" s="10" t="s">
        <v>8</v>
      </c>
      <c r="B13" s="11">
        <v>35000</v>
      </c>
      <c r="C13" s="21">
        <v>5</v>
      </c>
      <c r="D13" s="21"/>
      <c r="E13" s="21"/>
      <c r="F13" s="21"/>
      <c r="G13" s="21"/>
      <c r="H13" s="21"/>
      <c r="I13" s="21"/>
      <c r="J13" s="12">
        <f t="shared" si="0"/>
        <v>175000</v>
      </c>
      <c r="K13" s="12" t="s">
        <v>21</v>
      </c>
    </row>
    <row r="14" spans="1:11" ht="50.1" customHeight="1">
      <c r="A14" s="13" t="s">
        <v>9</v>
      </c>
      <c r="B14" s="14">
        <v>20000</v>
      </c>
      <c r="C14" s="22"/>
      <c r="D14" s="22">
        <v>16</v>
      </c>
      <c r="E14" s="22"/>
      <c r="F14" s="22"/>
      <c r="G14" s="22"/>
      <c r="H14" s="22"/>
      <c r="I14" s="22"/>
      <c r="J14" s="15">
        <f t="shared" si="0"/>
        <v>320000</v>
      </c>
      <c r="K14" s="15" t="s">
        <v>23</v>
      </c>
    </row>
    <row r="15" spans="1:11" ht="50.1" customHeight="1">
      <c r="A15" s="10" t="s">
        <v>10</v>
      </c>
      <c r="B15" s="11">
        <v>21000</v>
      </c>
      <c r="C15" s="21"/>
      <c r="D15" s="21">
        <v>5</v>
      </c>
      <c r="E15" s="21"/>
      <c r="F15" s="21"/>
      <c r="G15" s="21"/>
      <c r="H15" s="21"/>
      <c r="I15" s="21"/>
      <c r="J15" s="12">
        <f t="shared" si="0"/>
        <v>105000</v>
      </c>
      <c r="K15" s="12" t="s">
        <v>23</v>
      </c>
    </row>
    <row r="16" spans="1:11" ht="50.1" customHeight="1">
      <c r="A16" s="13" t="s">
        <v>11</v>
      </c>
      <c r="B16" s="14">
        <v>20000</v>
      </c>
      <c r="C16" s="22">
        <v>5</v>
      </c>
      <c r="D16" s="22"/>
      <c r="E16" s="22"/>
      <c r="F16" s="22"/>
      <c r="G16" s="22"/>
      <c r="H16" s="22"/>
      <c r="I16" s="22"/>
      <c r="J16" s="15">
        <f t="shared" si="0"/>
        <v>100000</v>
      </c>
      <c r="K16" s="15" t="s">
        <v>21</v>
      </c>
    </row>
    <row r="17" spans="1:29" ht="50.1" customHeight="1">
      <c r="A17" s="10" t="s">
        <v>12</v>
      </c>
      <c r="B17" s="11">
        <v>9500</v>
      </c>
      <c r="C17" s="21"/>
      <c r="D17" s="21">
        <v>11</v>
      </c>
      <c r="E17" s="21"/>
      <c r="F17" s="21"/>
      <c r="G17" s="21"/>
      <c r="H17" s="21"/>
      <c r="I17" s="21"/>
      <c r="J17" s="12">
        <f t="shared" si="0"/>
        <v>104500</v>
      </c>
      <c r="K17" s="12" t="s">
        <v>23</v>
      </c>
    </row>
    <row r="18" spans="1:29" ht="50.1" customHeight="1">
      <c r="A18" s="13" t="s">
        <v>13</v>
      </c>
      <c r="B18" s="14">
        <v>6875</v>
      </c>
      <c r="C18" s="22">
        <v>24</v>
      </c>
      <c r="D18" s="22"/>
      <c r="E18" s="22"/>
      <c r="F18" s="22"/>
      <c r="G18" s="22"/>
      <c r="H18" s="22"/>
      <c r="I18" s="22"/>
      <c r="J18" s="15">
        <f t="shared" si="0"/>
        <v>165000</v>
      </c>
      <c r="K18" s="15" t="s">
        <v>21</v>
      </c>
    </row>
    <row r="19" spans="1:29" ht="50.1" customHeight="1">
      <c r="A19" s="13" t="s">
        <v>14</v>
      </c>
      <c r="B19" s="14">
        <v>15800</v>
      </c>
      <c r="C19" s="22">
        <v>12</v>
      </c>
      <c r="D19" s="22"/>
      <c r="E19" s="22"/>
      <c r="F19" s="22"/>
      <c r="G19" s="22"/>
      <c r="H19" s="22"/>
      <c r="I19" s="22"/>
      <c r="J19" s="15">
        <f t="shared" si="0"/>
        <v>189600</v>
      </c>
      <c r="K19" s="15" t="s">
        <v>21</v>
      </c>
    </row>
    <row r="20" spans="1:29" ht="50.1" customHeight="1">
      <c r="A20" s="10" t="s">
        <v>15</v>
      </c>
      <c r="B20" s="11">
        <v>35000</v>
      </c>
      <c r="C20" s="21">
        <v>1</v>
      </c>
      <c r="D20" s="21"/>
      <c r="E20" s="21"/>
      <c r="F20" s="21"/>
      <c r="G20" s="21"/>
      <c r="H20" s="21"/>
      <c r="I20" s="21"/>
      <c r="J20" s="12">
        <f t="shared" si="0"/>
        <v>35000</v>
      </c>
      <c r="K20" s="12" t="s">
        <v>21</v>
      </c>
    </row>
    <row r="21" spans="1:29" ht="50.1" customHeight="1">
      <c r="A21" s="13" t="s">
        <v>16</v>
      </c>
      <c r="B21" s="14">
        <v>200000</v>
      </c>
      <c r="C21" s="22">
        <v>1</v>
      </c>
      <c r="D21" s="22"/>
      <c r="E21" s="22"/>
      <c r="F21" s="22"/>
      <c r="G21" s="22"/>
      <c r="H21" s="22"/>
      <c r="I21" s="22"/>
      <c r="J21" s="15">
        <f t="shared" si="0"/>
        <v>200000</v>
      </c>
      <c r="K21" s="15" t="s">
        <v>21</v>
      </c>
    </row>
    <row r="22" spans="1:29" s="5" customFormat="1" ht="50.1" customHeight="1">
      <c r="A22" s="16" t="s">
        <v>33</v>
      </c>
      <c r="B22" s="17">
        <v>820000</v>
      </c>
      <c r="C22" s="23"/>
      <c r="D22" s="23">
        <v>1</v>
      </c>
      <c r="E22" s="23"/>
      <c r="F22" s="23"/>
      <c r="G22" s="23"/>
      <c r="H22" s="23"/>
      <c r="I22" s="23"/>
      <c r="J22" s="12">
        <f t="shared" si="0"/>
        <v>820000</v>
      </c>
      <c r="K22" s="18" t="s">
        <v>34</v>
      </c>
    </row>
    <row r="23" spans="1:29" ht="50.1" customHeight="1">
      <c r="A23" s="13" t="s">
        <v>33</v>
      </c>
      <c r="B23" s="14">
        <v>610000</v>
      </c>
      <c r="C23" s="22"/>
      <c r="D23" s="22"/>
      <c r="E23" s="22"/>
      <c r="F23" s="22"/>
      <c r="G23" s="22"/>
      <c r="H23" s="22">
        <v>1</v>
      </c>
      <c r="I23" s="22"/>
      <c r="J23" s="15">
        <f t="shared" si="0"/>
        <v>610000</v>
      </c>
      <c r="K23" s="15" t="s">
        <v>34</v>
      </c>
    </row>
    <row r="24" spans="1:29" s="5" customFormat="1" ht="50.1" customHeight="1">
      <c r="A24" s="16" t="s">
        <v>33</v>
      </c>
      <c r="B24" s="17">
        <v>490000</v>
      </c>
      <c r="C24" s="23"/>
      <c r="D24" s="23"/>
      <c r="E24" s="23"/>
      <c r="F24" s="23">
        <v>1</v>
      </c>
      <c r="G24" s="23"/>
      <c r="H24" s="23"/>
      <c r="I24" s="23"/>
      <c r="J24" s="12">
        <f t="shared" si="0"/>
        <v>490000</v>
      </c>
      <c r="K24" s="18" t="s">
        <v>34</v>
      </c>
    </row>
    <row r="25" spans="1:29" ht="50.1" customHeight="1">
      <c r="A25" s="13" t="s">
        <v>33</v>
      </c>
      <c r="B25" s="14">
        <v>470000</v>
      </c>
      <c r="C25" s="22"/>
      <c r="D25" s="22"/>
      <c r="E25" s="22"/>
      <c r="F25" s="22"/>
      <c r="G25" s="22">
        <v>1</v>
      </c>
      <c r="H25" s="22"/>
      <c r="I25" s="22"/>
      <c r="J25" s="15">
        <f t="shared" si="0"/>
        <v>470000</v>
      </c>
      <c r="K25" s="15" t="s">
        <v>34</v>
      </c>
    </row>
    <row r="26" spans="1:29" s="5" customFormat="1" ht="50.1" customHeight="1">
      <c r="A26" s="16" t="s">
        <v>33</v>
      </c>
      <c r="B26" s="17">
        <v>110000</v>
      </c>
      <c r="C26" s="23"/>
      <c r="D26" s="23"/>
      <c r="E26" s="23"/>
      <c r="F26" s="23"/>
      <c r="G26" s="23"/>
      <c r="H26" s="23"/>
      <c r="I26" s="23">
        <v>1</v>
      </c>
      <c r="J26" s="12">
        <f t="shared" si="0"/>
        <v>110000</v>
      </c>
      <c r="K26" s="18" t="s">
        <v>34</v>
      </c>
    </row>
    <row r="27" spans="1:29" s="6" customFormat="1" ht="50.1" customHeight="1">
      <c r="A27" s="13" t="s">
        <v>17</v>
      </c>
      <c r="B27" s="14">
        <v>50000</v>
      </c>
      <c r="C27" s="22">
        <v>1</v>
      </c>
      <c r="D27" s="22"/>
      <c r="E27" s="22"/>
      <c r="F27" s="22"/>
      <c r="G27" s="22"/>
      <c r="H27" s="22"/>
      <c r="I27" s="22"/>
      <c r="J27" s="15">
        <f t="shared" si="0"/>
        <v>50000</v>
      </c>
      <c r="K27" s="15" t="s">
        <v>21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28" spans="1:29" s="5" customFormat="1" ht="50.1" customHeight="1">
      <c r="A28" s="16" t="s">
        <v>18</v>
      </c>
      <c r="B28" s="17">
        <v>25000</v>
      </c>
      <c r="C28" s="23">
        <v>4</v>
      </c>
      <c r="D28" s="23"/>
      <c r="E28" s="23"/>
      <c r="F28" s="23"/>
      <c r="G28" s="23"/>
      <c r="H28" s="23"/>
      <c r="I28" s="23"/>
      <c r="J28" s="12">
        <f t="shared" si="0"/>
        <v>100000</v>
      </c>
      <c r="K28" s="18" t="s">
        <v>21</v>
      </c>
    </row>
    <row r="29" spans="1:29" s="6" customFormat="1" ht="50.1" customHeight="1">
      <c r="A29" s="13" t="s">
        <v>37</v>
      </c>
      <c r="B29" s="14">
        <v>72000</v>
      </c>
      <c r="C29" s="22"/>
      <c r="D29" s="22">
        <v>1</v>
      </c>
      <c r="E29" s="22"/>
      <c r="F29" s="22"/>
      <c r="G29" s="22"/>
      <c r="H29" s="22"/>
      <c r="I29" s="22"/>
      <c r="J29" s="15">
        <f t="shared" si="0"/>
        <v>72000</v>
      </c>
      <c r="K29" s="15" t="s">
        <v>23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1:29" s="5" customFormat="1" ht="50.1" customHeight="1">
      <c r="A30" s="16" t="s">
        <v>19</v>
      </c>
      <c r="B30" s="17">
        <v>180000</v>
      </c>
      <c r="C30" s="23">
        <v>1</v>
      </c>
      <c r="D30" s="23"/>
      <c r="E30" s="23"/>
      <c r="F30" s="23"/>
      <c r="G30" s="23"/>
      <c r="H30" s="23"/>
      <c r="I30" s="23"/>
      <c r="J30" s="12">
        <f t="shared" si="0"/>
        <v>180000</v>
      </c>
      <c r="K30" s="18" t="s">
        <v>21</v>
      </c>
    </row>
    <row r="31" spans="1:29" s="6" customFormat="1" ht="50.1" customHeight="1">
      <c r="A31" s="13" t="s">
        <v>38</v>
      </c>
      <c r="B31" s="14">
        <v>282890</v>
      </c>
      <c r="C31" s="22"/>
      <c r="D31" s="22"/>
      <c r="E31" s="22">
        <v>1</v>
      </c>
      <c r="F31" s="22"/>
      <c r="G31" s="22"/>
      <c r="H31" s="22"/>
      <c r="I31" s="22"/>
      <c r="J31" s="15">
        <f t="shared" si="0"/>
        <v>282890</v>
      </c>
      <c r="K31" s="15" t="s">
        <v>22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29" s="5" customFormat="1" ht="50.1" customHeight="1">
      <c r="A32" s="16" t="s">
        <v>39</v>
      </c>
      <c r="B32" s="17">
        <v>267110</v>
      </c>
      <c r="C32" s="23"/>
      <c r="D32" s="23"/>
      <c r="E32" s="23">
        <v>1</v>
      </c>
      <c r="F32" s="23"/>
      <c r="G32" s="23"/>
      <c r="H32" s="23"/>
      <c r="I32" s="23"/>
      <c r="J32" s="12">
        <f t="shared" si="0"/>
        <v>267110</v>
      </c>
      <c r="K32" s="18" t="s">
        <v>22</v>
      </c>
    </row>
    <row r="33" spans="1:11" ht="50.1" customHeight="1">
      <c r="A33" s="24"/>
      <c r="B33" s="25"/>
      <c r="C33" s="12">
        <f>SUM($B4*C4)+($B5*C5)+($B6*C6)+($B7*C7)+($B8*C8)+($B9*C9)+($B10*C10)+($B11*C11)+($B12*C12)+($B13*C13)+($B14*C14)+($B15*C15)+($B16*C16)+($B17*C17)+($B18*C18)+($B19*C19)+($B20*C20)+($B21*C21)+($B22*C22)+($B23*C23)+($B24*C24)+($B25*C25)+($B26*C26)+($B27*C27)+($B28*C28)+($B29*C29)+($B30*C30)+($B31*C31)+($B32*C32)</f>
        <v>1729600</v>
      </c>
      <c r="D33" s="12">
        <f t="shared" ref="D33:I33" si="1">SUM($B4*D4)+($B5*D5)+($B6*D6)+($B7*D7)+($B8*D8)+($B9*D9)+($B10*D10)+($B11*D11)+($B12*D12)+($B13*D13)+($B14*D14)+($B15*D15)+($B16*D16)+($B17*D17)+($B18*D18)+($B19*D19)+($B20*D20)+($B21*D21)+($B22*D22)+($B23*D23)+($B24*D24)+($B25*D25)+($B26*D26)+($B27*D27)+($B28*D28)+($B29*D29)+($B30*D30)+($B31*D31)+($B32*D32)</f>
        <v>2181500</v>
      </c>
      <c r="E33" s="12">
        <f t="shared" si="1"/>
        <v>550000</v>
      </c>
      <c r="F33" s="12">
        <f t="shared" si="1"/>
        <v>490000</v>
      </c>
      <c r="G33" s="12">
        <f t="shared" si="1"/>
        <v>470000</v>
      </c>
      <c r="H33" s="12">
        <f t="shared" si="1"/>
        <v>610000</v>
      </c>
      <c r="I33" s="12">
        <f t="shared" si="1"/>
        <v>110000</v>
      </c>
      <c r="J33" s="12">
        <f>SUM(C33:I33)</f>
        <v>6141100</v>
      </c>
      <c r="K33" s="28"/>
    </row>
    <row r="34" spans="1:11" ht="50.1" customHeight="1">
      <c r="A34" s="24"/>
      <c r="B34" s="26"/>
      <c r="C34" s="26"/>
      <c r="D34" s="26"/>
      <c r="E34" s="26"/>
      <c r="F34" s="26"/>
      <c r="G34" s="26"/>
      <c r="H34" s="25"/>
      <c r="I34" s="19" t="s">
        <v>26</v>
      </c>
      <c r="J34" s="20">
        <f>SUM(J3:J32)</f>
        <v>6141100</v>
      </c>
      <c r="K34" s="29"/>
    </row>
    <row r="35" spans="1:11" ht="69.95" customHeight="1">
      <c r="F35" s="3"/>
    </row>
  </sheetData>
  <mergeCells count="2">
    <mergeCell ref="A1:K2"/>
    <mergeCell ref="K33:K34"/>
  </mergeCells>
  <dataValidations count="1">
    <dataValidation allowBlank="1" showInputMessage="1" showErrorMessage="1" prompt="Εισαγάγετε εργασία σε αυτή τη στήλη, κάτω από αυτή την επικεφαλίδα. Χρησιμοποιήστε φίλτρα επικεφαλίδας για να βρείτε συγκεκριμένες καταχωρήσεις" sqref="A3:A5"/>
  </dataValidations>
  <printOptions horizontalCentered="1"/>
  <pageMargins left="0.19685039370078741" right="0.19685039370078741" top="0.19685039370078741" bottom="0.19685039370078741" header="0.31496062992125984" footer="0.31496062992125984"/>
  <pageSetup paperSize="8" scale="75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ΑΝΑΛΥΣΗ 1Η ΥΠΕ</vt:lpstr>
      <vt:lpstr>ΑΝΑΛΥΣΗ 2η ΥΠΕ</vt:lpstr>
      <vt:lpstr>'ΑΝΑΛΥΣΗ 1Η ΥΠΕ'!Print_Area</vt:lpstr>
      <vt:lpstr>'ΑΝΑΛΥΣΗ 2η ΥΠΕ'!Print_Area</vt:lpstr>
      <vt:lpstr>'ΑΝΑΛΥΣΗ 1Η ΥΠΕ'!Print_Titles</vt:lpstr>
      <vt:lpstr>'ΑΝΑΛΥΣΗ 2η ΥΠΕ'!Print_Titles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Γιώργος ΞΥΔΗΣ</dc:creator>
  <cp:lastModifiedBy>ΑΜΕΝΤΑ ΒΑΣΙΛΙΚΗ</cp:lastModifiedBy>
  <cp:lastPrinted>2018-01-15T07:44:23Z</cp:lastPrinted>
  <dcterms:created xsi:type="dcterms:W3CDTF">2018-01-11T10:41:32Z</dcterms:created>
  <dcterms:modified xsi:type="dcterms:W3CDTF">2018-07-13T05:23:12Z</dcterms:modified>
</cp:coreProperties>
</file>